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showInkAnnotation="0" hidePivotFieldList="1" autoCompressPictures="0" defaultThemeVersion="202300"/>
  <mc:AlternateContent xmlns:mc="http://schemas.openxmlformats.org/markup-compatibility/2006">
    <mc:Choice Requires="x15">
      <x15ac:absPath xmlns:x15ac="http://schemas.microsoft.com/office/spreadsheetml/2010/11/ac" url="G:\Mi unidad\Pequeña agricultura\Programa innovación\"/>
    </mc:Choice>
  </mc:AlternateContent>
  <xr:revisionPtr revIDLastSave="0" documentId="13_ncr:1_{BC42CFF1-E50C-4C41-B10E-3D0902E535F2}" xr6:coauthVersionLast="47" xr6:coauthVersionMax="47" xr10:uidLastSave="{00000000-0000-0000-0000-000000000000}"/>
  <bookViews>
    <workbookView xWindow="20370" yWindow="-4710" windowWidth="29040" windowHeight="15720" tabRatio="500" xr2:uid="{00000000-000D-0000-FFFF-FFFF00000000}"/>
  </bookViews>
  <sheets>
    <sheet name="Cálculo factor " sheetId="3" r:id="rId1"/>
    <sheet name="Cálculo de superficie"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3" l="1"/>
  <c r="B9" i="4"/>
  <c r="P42" i="4"/>
  <c r="O39" i="4"/>
  <c r="AA39" i="4" s="1"/>
  <c r="O38" i="4"/>
  <c r="X38" i="4" s="1"/>
  <c r="Q37" i="4"/>
  <c r="Q48" i="4" s="1"/>
  <c r="O37" i="4"/>
  <c r="U37" i="4" s="1"/>
  <c r="AG31" i="4"/>
  <c r="AE31" i="4"/>
  <c r="AB31" i="4"/>
  <c r="AD31" i="4" s="1"/>
  <c r="AG30" i="4"/>
  <c r="AE30" i="4"/>
  <c r="AB30" i="4"/>
  <c r="AD30" i="4" s="1"/>
  <c r="AG29" i="4"/>
  <c r="AE29" i="4"/>
  <c r="AB29" i="4"/>
  <c r="AD29" i="4" s="1"/>
  <c r="AG28" i="4"/>
  <c r="AE28" i="4"/>
  <c r="AB28" i="4"/>
  <c r="AD28" i="4" s="1"/>
  <c r="AG27" i="4"/>
  <c r="AE27" i="4"/>
  <c r="AB27" i="4"/>
  <c r="AD27" i="4" s="1"/>
  <c r="AG26" i="4"/>
  <c r="AE26" i="4"/>
  <c r="AB26" i="4"/>
  <c r="AD26" i="4" s="1"/>
  <c r="AG25" i="4"/>
  <c r="AE25" i="4"/>
  <c r="AB25" i="4"/>
  <c r="AD25" i="4" s="1"/>
  <c r="AG24" i="4"/>
  <c r="AE24" i="4"/>
  <c r="AB24" i="4"/>
  <c r="AD24" i="4" s="1"/>
  <c r="C20" i="4"/>
  <c r="F19" i="4" s="1"/>
  <c r="D19" i="4"/>
  <c r="D18" i="4"/>
  <c r="D17" i="4"/>
  <c r="D16" i="4"/>
  <c r="D15" i="4"/>
  <c r="D21" i="4" s="1"/>
  <c r="D23" i="4" s="1"/>
  <c r="E12" i="4"/>
  <c r="E23" i="4" s="1"/>
  <c r="F7" i="4"/>
  <c r="F5" i="4"/>
  <c r="S38" i="4" l="1"/>
  <c r="T38" i="4"/>
  <c r="U38" i="4"/>
  <c r="V38" i="4"/>
  <c r="S39" i="4"/>
  <c r="S40" i="4" s="1"/>
  <c r="P37" i="4"/>
  <c r="P48" i="4" s="1"/>
  <c r="P51" i="4" s="1"/>
  <c r="AB51" i="4" s="1"/>
  <c r="T39" i="4"/>
  <c r="T40" i="4" s="1"/>
  <c r="R37" i="4"/>
  <c r="V39" i="4"/>
  <c r="V40" i="4" s="1"/>
  <c r="U39" i="4"/>
  <c r="U40" i="4" s="1"/>
  <c r="S37" i="4"/>
  <c r="S48" i="4" s="1"/>
  <c r="W39" i="4"/>
  <c r="AA37" i="4"/>
  <c r="AA48" i="4" s="1"/>
  <c r="AA53" i="4" s="1"/>
  <c r="X39" i="4"/>
  <c r="X40" i="4" s="1"/>
  <c r="Y39" i="4"/>
  <c r="Q39" i="4"/>
  <c r="P38" i="4"/>
  <c r="Q38" i="4"/>
  <c r="R38" i="4"/>
  <c r="Q51" i="4"/>
  <c r="Q52" i="4"/>
  <c r="Q53" i="4"/>
  <c r="R62" i="4"/>
  <c r="R64" i="4"/>
  <c r="AB48" i="4"/>
  <c r="P52" i="4"/>
  <c r="R63" i="4"/>
  <c r="P53" i="4"/>
  <c r="V37" i="4"/>
  <c r="V48" i="4" s="1"/>
  <c r="Y38" i="4"/>
  <c r="W37" i="4"/>
  <c r="W48" i="4" s="1"/>
  <c r="Z38" i="4"/>
  <c r="U48" i="4"/>
  <c r="X37" i="4"/>
  <c r="X48" i="4" s="1"/>
  <c r="AA38" i="4"/>
  <c r="AA40" i="4" s="1"/>
  <c r="Y37" i="4"/>
  <c r="Y48" i="4" s="1"/>
  <c r="Z37" i="4"/>
  <c r="Z48" i="4" s="1"/>
  <c r="P39" i="4"/>
  <c r="R39" i="4"/>
  <c r="R40" i="4" s="1"/>
  <c r="T37" i="4"/>
  <c r="T48" i="4" s="1"/>
  <c r="W38" i="4"/>
  <c r="Z39" i="4"/>
  <c r="R48" i="4"/>
  <c r="Z40" i="4" l="1"/>
  <c r="Q40" i="4"/>
  <c r="S53" i="4"/>
  <c r="S51" i="4"/>
  <c r="S52" i="4"/>
  <c r="Y40" i="4"/>
  <c r="AA52" i="4"/>
  <c r="W40" i="4"/>
  <c r="P40" i="4"/>
  <c r="S41" i="4" s="1"/>
  <c r="AA51" i="4"/>
  <c r="R41" i="4"/>
  <c r="W52" i="4"/>
  <c r="W53" i="4"/>
  <c r="W51" i="4"/>
  <c r="P41" i="4"/>
  <c r="V41" i="4"/>
  <c r="V51" i="4"/>
  <c r="V52" i="4"/>
  <c r="V53" i="4"/>
  <c r="T51" i="4"/>
  <c r="T52" i="4"/>
  <c r="T53" i="4"/>
  <c r="R51" i="4"/>
  <c r="R52" i="4"/>
  <c r="R53" i="4"/>
  <c r="Y41" i="4"/>
  <c r="U64" i="4"/>
  <c r="V64" i="4" s="1"/>
  <c r="Q64" i="4"/>
  <c r="P64" i="4"/>
  <c r="R66" i="4"/>
  <c r="U62" i="4"/>
  <c r="Z53" i="4"/>
  <c r="Z51" i="4"/>
  <c r="Z52" i="4"/>
  <c r="Y52" i="4"/>
  <c r="Y53" i="4"/>
  <c r="Y51" i="4"/>
  <c r="X52" i="4"/>
  <c r="X53" i="4"/>
  <c r="X51" i="4"/>
  <c r="AA41" i="4"/>
  <c r="U63" i="4"/>
  <c r="V63" i="4" s="1"/>
  <c r="Q63" i="4" s="1"/>
  <c r="W41" i="4"/>
  <c r="U51" i="4"/>
  <c r="U52" i="4"/>
  <c r="U53" i="4"/>
  <c r="C15" i="3"/>
  <c r="B12" i="3"/>
  <c r="C12" i="3" s="1"/>
  <c r="B8" i="3"/>
  <c r="Z41" i="4" l="1"/>
  <c r="X41" i="4"/>
  <c r="T41" i="4"/>
  <c r="Q41" i="4"/>
  <c r="U41" i="4"/>
  <c r="P63" i="4"/>
  <c r="C8" i="3"/>
  <c r="C16" i="3" s="1"/>
  <c r="D9" i="4" s="1"/>
  <c r="U66" i="4"/>
  <c r="V62" i="4"/>
  <c r="P43" i="4"/>
  <c r="P44" i="4" s="1"/>
  <c r="AB41" i="4"/>
  <c r="F24" i="4" l="1"/>
  <c r="D25" i="4"/>
  <c r="D29" i="4" s="1"/>
  <c r="F28" i="4" s="1"/>
  <c r="Q62" i="4"/>
  <c r="Q66" i="4" s="1"/>
  <c r="P62" i="4"/>
  <c r="P66" i="4" s="1"/>
</calcChain>
</file>

<file path=xl/sharedStrings.xml><?xml version="1.0" encoding="utf-8"?>
<sst xmlns="http://schemas.openxmlformats.org/spreadsheetml/2006/main" count="126" uniqueCount="109">
  <si>
    <t>ph</t>
  </si>
  <si>
    <t>turbidez</t>
  </si>
  <si>
    <t>temperatura</t>
  </si>
  <si>
    <t>conductividad</t>
  </si>
  <si>
    <t>total</t>
  </si>
  <si>
    <t>Coliformes totales</t>
  </si>
  <si>
    <t>Escherichia coli (E. coli)</t>
  </si>
  <si>
    <t>cationes +2</t>
  </si>
  <si>
    <t xml:space="preserve">aniones +2 </t>
  </si>
  <si>
    <r>
      <t>Monitoreo niveles de partículas disueltas en agua</t>
    </r>
    <r>
      <rPr>
        <sz val="11"/>
        <rFont val="Aptos"/>
        <family val="2"/>
      </rPr>
      <t xml:space="preserve"> </t>
    </r>
  </si>
  <si>
    <t>Factores medición calidad de agua</t>
  </si>
  <si>
    <t>* tope de denominador 6, si son más se considera como máximo 6. Para el caso de calidad físicoquimica del agua</t>
  </si>
  <si>
    <t>Cantidad</t>
  </si>
  <si>
    <t xml:space="preserve">Factor de ponderación </t>
  </si>
  <si>
    <t>Superficie (ha)</t>
  </si>
  <si>
    <t>Goteo</t>
  </si>
  <si>
    <t>Tendido</t>
  </si>
  <si>
    <t>Surco</t>
  </si>
  <si>
    <t>Aspersión</t>
  </si>
  <si>
    <t>Total</t>
  </si>
  <si>
    <t>Factor</t>
  </si>
  <si>
    <t>Demanda</t>
  </si>
  <si>
    <t>Eficiencia</t>
  </si>
  <si>
    <r>
      <t>Concentración de cationes y aniones  del agua</t>
    </r>
    <r>
      <rPr>
        <sz val="11"/>
        <rFont val="Aptos"/>
        <family val="2"/>
      </rPr>
      <t xml:space="preserve"> </t>
    </r>
  </si>
  <si>
    <r>
      <t>Concentración  microbiológica</t>
    </r>
    <r>
      <rPr>
        <sz val="11"/>
        <rFont val="Aptos"/>
        <family val="2"/>
      </rPr>
      <t xml:space="preserve"> </t>
    </r>
  </si>
  <si>
    <t>Cálculo de superficies del proyecto:</t>
  </si>
  <si>
    <t>Cálculo  para</t>
  </si>
  <si>
    <t>Superficie Física</t>
  </si>
  <si>
    <t>Superficie maxima regable</t>
  </si>
  <si>
    <t>l/s</t>
  </si>
  <si>
    <t>ETp</t>
  </si>
  <si>
    <t>ETp  promedio</t>
  </si>
  <si>
    <t>Septiembre</t>
  </si>
  <si>
    <t>hasta</t>
  </si>
  <si>
    <t>Abril</t>
  </si>
  <si>
    <t>Metodo</t>
  </si>
  <si>
    <t xml:space="preserve">Eficiencia </t>
  </si>
  <si>
    <t>Borboteo</t>
  </si>
  <si>
    <t>Bordes en contorno</t>
  </si>
  <si>
    <t>Eficiencia ponderada</t>
  </si>
  <si>
    <t>IV</t>
  </si>
  <si>
    <t>Superficie de postulación</t>
  </si>
  <si>
    <t>ha</t>
  </si>
  <si>
    <t>V</t>
  </si>
  <si>
    <t>VI</t>
  </si>
  <si>
    <t>VII</t>
  </si>
  <si>
    <t>SNR</t>
  </si>
  <si>
    <t>VIII</t>
  </si>
  <si>
    <t>SENR</t>
  </si>
  <si>
    <t>IX</t>
  </si>
  <si>
    <t>X</t>
  </si>
  <si>
    <t>XI</t>
  </si>
  <si>
    <t>Meses</t>
  </si>
  <si>
    <t>Julio</t>
  </si>
  <si>
    <t>Agosto</t>
  </si>
  <si>
    <t>Octubre</t>
  </si>
  <si>
    <t>Noviembre</t>
  </si>
  <si>
    <t>Diciembre</t>
  </si>
  <si>
    <t>Enero</t>
  </si>
  <si>
    <t>Febrero</t>
  </si>
  <si>
    <t>Marzo</t>
  </si>
  <si>
    <t>Mayo</t>
  </si>
  <si>
    <t>Junio</t>
  </si>
  <si>
    <t>Dias</t>
  </si>
  <si>
    <t>zona</t>
  </si>
  <si>
    <t xml:space="preserve">desde </t>
  </si>
  <si>
    <t>Periodo</t>
  </si>
  <si>
    <t>Isolinea</t>
  </si>
  <si>
    <t>% ETo periodo</t>
  </si>
  <si>
    <t>ETo periodo</t>
  </si>
  <si>
    <t>mm/mes</t>
  </si>
  <si>
    <t>Jul</t>
  </si>
  <si>
    <t>Ago</t>
  </si>
  <si>
    <t>Sep</t>
  </si>
  <si>
    <t>Oct</t>
  </si>
  <si>
    <t>Nov</t>
  </si>
  <si>
    <t>Dic</t>
  </si>
  <si>
    <t>Ene</t>
  </si>
  <si>
    <t>Feb</t>
  </si>
  <si>
    <t>Mar</t>
  </si>
  <si>
    <t>Abr</t>
  </si>
  <si>
    <t>May</t>
  </si>
  <si>
    <t>Jun</t>
  </si>
  <si>
    <r>
      <t xml:space="preserve"> (m</t>
    </r>
    <r>
      <rPr>
        <vertAlign val="superscript"/>
        <sz val="10"/>
        <rFont val="Arial"/>
        <family val="2"/>
      </rPr>
      <t>3</t>
    </r>
    <r>
      <rPr>
        <sz val="10"/>
        <rFont val="Arial"/>
        <family val="2"/>
      </rPr>
      <t>/ha mes)</t>
    </r>
  </si>
  <si>
    <t>ETP (l/s/ha)</t>
  </si>
  <si>
    <t>ETP (mm/dia)</t>
  </si>
  <si>
    <t>3 meses de maxima demanda diaria promedio</t>
  </si>
  <si>
    <t>Orden</t>
  </si>
  <si>
    <t>Mes</t>
  </si>
  <si>
    <t>Californiano</t>
  </si>
  <si>
    <t>.-tipo de cálculo-.</t>
  </si>
  <si>
    <t>Ponderada</t>
  </si>
  <si>
    <t>.-unidad-.</t>
  </si>
  <si>
    <t>l/s/ha</t>
  </si>
  <si>
    <r>
      <t>m</t>
    </r>
    <r>
      <rPr>
        <vertAlign val="superscript"/>
        <sz val="8"/>
        <rFont val="Arial"/>
        <family val="2"/>
      </rPr>
      <t>3</t>
    </r>
    <r>
      <rPr>
        <sz val="8"/>
        <rFont val="Arial"/>
        <family val="2"/>
      </rPr>
      <t>/temp</t>
    </r>
  </si>
  <si>
    <r>
      <t>m</t>
    </r>
    <r>
      <rPr>
        <vertAlign val="superscript"/>
        <sz val="8"/>
        <rFont val="Arial"/>
        <family val="2"/>
      </rPr>
      <t>3</t>
    </r>
    <r>
      <rPr>
        <sz val="8"/>
        <rFont val="Arial"/>
        <family val="2"/>
      </rPr>
      <t>/temp/ha</t>
    </r>
  </si>
  <si>
    <t>Surco en contorno</t>
  </si>
  <si>
    <t>Bordes rectos</t>
  </si>
  <si>
    <t>Pretiles</t>
  </si>
  <si>
    <t>Tasas</t>
  </si>
  <si>
    <t>Microaspersión</t>
  </si>
  <si>
    <t>Microjet</t>
  </si>
  <si>
    <t xml:space="preserve">Cinta </t>
  </si>
  <si>
    <t>C/ Conducción</t>
  </si>
  <si>
    <t>No</t>
  </si>
  <si>
    <t>Si</t>
  </si>
  <si>
    <t>% factor de ponderación   x Q85% (l/s)</t>
  </si>
  <si>
    <t>Cálculo Monitoreo de calidad de aguas</t>
  </si>
  <si>
    <t>Q85%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</si>
</sst>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
    <numFmt numFmtId="165" formatCode="0.0"/>
    <numFmt numFmtId="166" formatCode="0.0000000"/>
    <numFmt numFmtId="167" formatCode="_-* #,##0.00\ _p_t_a_-;\-* #,##0.00\ _p_t_a_-;_-* &quot;-&quot;??\ _p_t_a_-;_-@_-"/>
    <numFmt numFmtId="168" formatCode="_-* #,##0.0000\ _p_t_a_-;\-* #,##0.0000\ _p_t_a_-;_-* &quot;-&quot;??\ _p_t_a_-;_-@_-"/>
    <numFmt numFmtId="169" formatCode="_-* #,##0.000000\ _p_t_a_-;\-* #,##0.000000\ _p_t_a_-;_-* &quot;-&quot;??\ _p_t_a_-;_-@_-"/>
    <numFmt numFmtId="170" formatCode="_-* #,##0.000\ _p_t_a_-;\-* #,##0.000\ _p_t_a_-;_-* &quot;-&quot;??\ _p_t_a_-;_-@_-"/>
    <numFmt numFmtId="171" formatCode="_-* #,##0\ _p_t_a_-;\-* #,##0\ _p_t_a_-;_-* &quot;-&quot;??\ _p_t_a_-;_-@_-"/>
  </numFmts>
  <fonts count="40" x14ac:knownFonts="1">
    <font>
      <sz val="11"/>
      <name val="Calibri"/>
    </font>
    <font>
      <b/>
      <sz val="11"/>
      <name val="Aptos"/>
      <family val="2"/>
    </font>
    <font>
      <sz val="11"/>
      <name val="Aptos"/>
      <family val="2"/>
    </font>
    <font>
      <sz val="11"/>
      <name val="Calibri"/>
      <family val="2"/>
    </font>
    <font>
      <b/>
      <sz val="11"/>
      <name val="Calibri"/>
      <family val="2"/>
    </font>
    <font>
      <sz val="10"/>
      <name val="Arial"/>
    </font>
    <font>
      <sz val="8"/>
      <name val="Arial"/>
      <family val="2"/>
    </font>
    <font>
      <b/>
      <i/>
      <sz val="10"/>
      <name val="Arial"/>
      <family val="2"/>
    </font>
    <font>
      <sz val="9"/>
      <name val="Arial"/>
      <family val="2"/>
    </font>
    <font>
      <b/>
      <i/>
      <sz val="11"/>
      <color theme="8" tint="-0.249977111117893"/>
      <name val="Lucida Sans"/>
      <family val="2"/>
    </font>
    <font>
      <b/>
      <i/>
      <sz val="11"/>
      <name val="Lucida Sans"/>
      <family val="2"/>
    </font>
    <font>
      <sz val="11"/>
      <name val="Arial"/>
      <family val="2"/>
    </font>
    <font>
      <b/>
      <sz val="9"/>
      <name val="Arial"/>
      <family val="2"/>
    </font>
    <font>
      <i/>
      <sz val="10"/>
      <color theme="3" tint="0.39997558519241921"/>
      <name val="Arial"/>
      <family val="2"/>
    </font>
    <font>
      <b/>
      <i/>
      <sz val="7"/>
      <color indexed="12"/>
      <name val="Arial"/>
      <family val="2"/>
    </font>
    <font>
      <b/>
      <sz val="7"/>
      <color indexed="12"/>
      <name val="Arial"/>
      <family val="2"/>
    </font>
    <font>
      <sz val="7"/>
      <name val="Arial"/>
      <family val="2"/>
    </font>
    <font>
      <sz val="9"/>
      <color theme="3" tint="0.39997558519241921"/>
      <name val="Arial"/>
      <family val="2"/>
    </font>
    <font>
      <sz val="10"/>
      <color theme="8" tint="-0.249977111117893"/>
      <name val="Arial"/>
      <family val="2"/>
    </font>
    <font>
      <b/>
      <sz val="8"/>
      <name val="Arial"/>
      <family val="2"/>
    </font>
    <font>
      <sz val="7"/>
      <color indexed="10"/>
      <name val="Arial"/>
      <family val="2"/>
    </font>
    <font>
      <b/>
      <sz val="8"/>
      <color indexed="53"/>
      <name val="Arial"/>
      <family val="2"/>
    </font>
    <font>
      <i/>
      <sz val="9"/>
      <color theme="3" tint="0.39997558519241921"/>
      <name val="Arial"/>
      <family val="2"/>
    </font>
    <font>
      <sz val="9"/>
      <color rgb="FF0070C0"/>
      <name val="Arial"/>
      <family val="2"/>
    </font>
    <font>
      <b/>
      <sz val="8"/>
      <color indexed="9"/>
      <name val="Arial"/>
      <family val="2"/>
    </font>
    <font>
      <sz val="8"/>
      <color indexed="9"/>
      <name val="Arial"/>
      <family val="2"/>
    </font>
    <font>
      <sz val="8"/>
      <color indexed="10"/>
      <name val="Arial"/>
      <family val="2"/>
    </font>
    <font>
      <b/>
      <sz val="7"/>
      <name val="Arial"/>
      <family val="2"/>
    </font>
    <font>
      <sz val="10"/>
      <name val="Arial"/>
      <family val="2"/>
    </font>
    <font>
      <sz val="7"/>
      <color indexed="12"/>
      <name val="Arial"/>
      <family val="2"/>
    </font>
    <font>
      <sz val="9"/>
      <color indexed="12"/>
      <name val="Arial"/>
      <family val="2"/>
    </font>
    <font>
      <sz val="9"/>
      <color indexed="41"/>
      <name val="Arial"/>
      <family val="2"/>
    </font>
    <font>
      <sz val="9"/>
      <color indexed="9"/>
      <name val="Arial"/>
      <family val="2"/>
    </font>
    <font>
      <b/>
      <sz val="8"/>
      <color indexed="10"/>
      <name val="Arial"/>
      <family val="2"/>
    </font>
    <font>
      <vertAlign val="superscript"/>
      <sz val="10"/>
      <name val="Arial"/>
      <family val="2"/>
    </font>
    <font>
      <b/>
      <sz val="8"/>
      <color rgb="FFFF0000"/>
      <name val="Arial"/>
      <family val="2"/>
    </font>
    <font>
      <vertAlign val="superscript"/>
      <sz val="8"/>
      <name val="Arial"/>
      <family val="2"/>
    </font>
    <font>
      <b/>
      <sz val="8"/>
      <color indexed="12"/>
      <name val="Arial"/>
      <family val="2"/>
    </font>
    <font>
      <b/>
      <sz val="9"/>
      <color indexed="12"/>
      <name val="Arial"/>
      <family val="2"/>
    </font>
    <font>
      <sz val="8"/>
      <color indexed="53"/>
      <name val="Arial"/>
      <family val="2"/>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s>
  <cellStyleXfs count="5">
    <xf numFmtId="0" fontId="0" fillId="0" borderId="0"/>
    <xf numFmtId="0" fontId="5" fillId="0" borderId="0"/>
    <xf numFmtId="9" fontId="5" fillId="0" borderId="0" applyFont="0" applyFill="0" applyBorder="0" applyAlignment="0" applyProtection="0"/>
    <xf numFmtId="167" fontId="5" fillId="0" borderId="0" applyFont="0" applyFill="0" applyBorder="0" applyAlignment="0" applyProtection="0"/>
    <xf numFmtId="0" fontId="28" fillId="0" borderId="0"/>
  </cellStyleXfs>
  <cellXfs count="226">
    <xf numFmtId="0" fontId="0" fillId="0" borderId="0" xfId="0"/>
    <xf numFmtId="0" fontId="3" fillId="0" borderId="0" xfId="0" applyFont="1"/>
    <xf numFmtId="0" fontId="3" fillId="0" borderId="1" xfId="0" applyFont="1" applyBorder="1"/>
    <xf numFmtId="0" fontId="0" fillId="0" borderId="1" xfId="0" applyBorder="1"/>
    <xf numFmtId="0" fontId="1" fillId="0" borderId="1" xfId="0" applyFont="1" applyBorder="1" applyAlignment="1">
      <alignment wrapText="1"/>
    </xf>
    <xf numFmtId="0" fontId="3" fillId="2" borderId="1" xfId="0" applyFont="1" applyFill="1" applyBorder="1"/>
    <xf numFmtId="0" fontId="1" fillId="0" borderId="1" xfId="0" applyFont="1" applyBorder="1"/>
    <xf numFmtId="0" fontId="0" fillId="0" borderId="1" xfId="0" applyBorder="1" applyAlignment="1">
      <alignment wrapText="1"/>
    </xf>
    <xf numFmtId="2" fontId="0" fillId="0" borderId="1" xfId="0" applyNumberFormat="1" applyBorder="1"/>
    <xf numFmtId="164" fontId="4" fillId="0" borderId="0" xfId="0" applyNumberFormat="1" applyFont="1"/>
    <xf numFmtId="0" fontId="4" fillId="0" borderId="0" xfId="0" applyFont="1"/>
    <xf numFmtId="0" fontId="1" fillId="0" borderId="1" xfId="0" applyFont="1" applyBorder="1" applyAlignment="1">
      <alignment horizontal="left" wrapText="1"/>
    </xf>
    <xf numFmtId="0" fontId="5" fillId="3" borderId="0" xfId="1" applyFill="1" applyAlignment="1" applyProtection="1">
      <alignment vertical="center"/>
      <protection hidden="1"/>
    </xf>
    <xf numFmtId="0" fontId="5" fillId="0" borderId="0" xfId="1" applyProtection="1">
      <protection hidden="1"/>
    </xf>
    <xf numFmtId="0" fontId="6" fillId="3" borderId="0" xfId="1" applyFont="1" applyFill="1" applyProtection="1">
      <protection hidden="1"/>
    </xf>
    <xf numFmtId="0" fontId="7" fillId="3" borderId="0" xfId="1" applyFont="1" applyFill="1" applyAlignment="1" applyProtection="1">
      <alignment vertical="center"/>
      <protection hidden="1"/>
    </xf>
    <xf numFmtId="0" fontId="8" fillId="3" borderId="0" xfId="1" applyFont="1" applyFill="1" applyProtection="1">
      <protection hidden="1"/>
    </xf>
    <xf numFmtId="0" fontId="5" fillId="3" borderId="0" xfId="1" applyFill="1" applyProtection="1">
      <protection hidden="1"/>
    </xf>
    <xf numFmtId="17" fontId="10" fillId="0" borderId="0" xfId="1" applyNumberFormat="1" applyFont="1" applyProtection="1">
      <protection hidden="1"/>
    </xf>
    <xf numFmtId="0" fontId="11" fillId="0" borderId="0" xfId="1" applyFont="1" applyAlignment="1" applyProtection="1">
      <alignment horizontal="center"/>
      <protection hidden="1"/>
    </xf>
    <xf numFmtId="0" fontId="6" fillId="0" borderId="0" xfId="1" applyFont="1" applyProtection="1">
      <protection hidden="1"/>
    </xf>
    <xf numFmtId="0" fontId="12" fillId="3" borderId="2" xfId="1" applyFont="1" applyFill="1" applyBorder="1" applyProtection="1">
      <protection hidden="1"/>
    </xf>
    <xf numFmtId="0" fontId="6" fillId="3" borderId="0" xfId="1" applyFont="1" applyFill="1" applyAlignment="1" applyProtection="1">
      <alignment vertical="center"/>
      <protection hidden="1"/>
    </xf>
    <xf numFmtId="0" fontId="12" fillId="3" borderId="5" xfId="1" applyFont="1" applyFill="1" applyBorder="1" applyAlignment="1" applyProtection="1">
      <alignment vertical="center"/>
      <protection hidden="1"/>
    </xf>
    <xf numFmtId="0" fontId="8" fillId="3" borderId="0" xfId="1" applyFont="1" applyFill="1" applyAlignment="1" applyProtection="1">
      <alignment vertical="center"/>
      <protection hidden="1"/>
    </xf>
    <xf numFmtId="0" fontId="14" fillId="3" borderId="0" xfId="1" applyFont="1" applyFill="1" applyAlignment="1" applyProtection="1">
      <alignment vertical="center"/>
      <protection hidden="1"/>
    </xf>
    <xf numFmtId="2" fontId="15" fillId="0" borderId="0" xfId="1" applyNumberFormat="1" applyFont="1" applyAlignment="1" applyProtection="1">
      <alignment horizontal="center" vertical="center"/>
      <protection hidden="1"/>
    </xf>
    <xf numFmtId="0" fontId="16" fillId="0" borderId="0" xfId="1" applyFont="1" applyAlignment="1" applyProtection="1">
      <alignment vertical="center"/>
      <protection hidden="1"/>
    </xf>
    <xf numFmtId="0" fontId="12" fillId="3" borderId="2" xfId="1" applyFont="1" applyFill="1" applyBorder="1" applyAlignment="1" applyProtection="1">
      <alignment vertical="center"/>
      <protection hidden="1"/>
    </xf>
    <xf numFmtId="0" fontId="8" fillId="3" borderId="5" xfId="1" applyFont="1" applyFill="1" applyBorder="1" applyAlignment="1" applyProtection="1">
      <alignment vertical="center"/>
      <protection hidden="1"/>
    </xf>
    <xf numFmtId="4" fontId="17" fillId="0" borderId="6" xfId="1" applyNumberFormat="1" applyFont="1" applyBorder="1" applyAlignment="1" applyProtection="1">
      <alignment vertical="center"/>
      <protection locked="0"/>
    </xf>
    <xf numFmtId="0" fontId="18" fillId="3" borderId="0" xfId="1" applyFont="1" applyFill="1" applyAlignment="1" applyProtection="1">
      <alignment horizontal="left" vertical="center" wrapText="1"/>
      <protection hidden="1"/>
    </xf>
    <xf numFmtId="0" fontId="19" fillId="0" borderId="0" xfId="1" applyFont="1" applyAlignment="1" applyProtection="1">
      <alignment horizontal="center" vertical="center"/>
      <protection hidden="1"/>
    </xf>
    <xf numFmtId="2" fontId="19" fillId="0" borderId="0" xfId="1" applyNumberFormat="1" applyFont="1" applyAlignment="1" applyProtection="1">
      <alignment horizontal="center" vertical="center"/>
      <protection hidden="1"/>
    </xf>
    <xf numFmtId="0" fontId="17" fillId="0" borderId="1" xfId="1" applyFont="1" applyBorder="1" applyAlignment="1" applyProtection="1">
      <alignment vertical="center"/>
      <protection locked="0"/>
    </xf>
    <xf numFmtId="0" fontId="18" fillId="3" borderId="0" xfId="1" applyFont="1" applyFill="1" applyAlignment="1" applyProtection="1">
      <alignment vertical="center"/>
      <protection hidden="1"/>
    </xf>
    <xf numFmtId="0" fontId="19" fillId="0" borderId="0" xfId="1" applyFont="1" applyAlignment="1" applyProtection="1">
      <alignment vertical="center"/>
      <protection hidden="1"/>
    </xf>
    <xf numFmtId="0" fontId="6" fillId="0" borderId="0" xfId="1" applyFont="1" applyAlignment="1" applyProtection="1">
      <alignment horizontal="center" vertical="center"/>
      <protection hidden="1"/>
    </xf>
    <xf numFmtId="0" fontId="6" fillId="0" borderId="0" xfId="1" applyFont="1" applyAlignment="1" applyProtection="1">
      <alignment vertical="center"/>
      <protection hidden="1"/>
    </xf>
    <xf numFmtId="165" fontId="16" fillId="0" borderId="0" xfId="1" applyNumberFormat="1" applyFont="1" applyAlignment="1" applyProtection="1">
      <alignment horizontal="center" vertical="center"/>
      <protection hidden="1"/>
    </xf>
    <xf numFmtId="0" fontId="12" fillId="3" borderId="0" xfId="1" applyFont="1" applyFill="1" applyAlignment="1" applyProtection="1">
      <alignment vertical="center"/>
      <protection hidden="1"/>
    </xf>
    <xf numFmtId="2" fontId="12" fillId="3" borderId="0" xfId="1" applyNumberFormat="1" applyFont="1" applyFill="1" applyAlignment="1" applyProtection="1">
      <alignment horizontal="center" vertical="center"/>
      <protection hidden="1"/>
    </xf>
    <xf numFmtId="2" fontId="16" fillId="0" borderId="0" xfId="1" applyNumberFormat="1" applyFont="1" applyAlignment="1" applyProtection="1">
      <alignment horizontal="center" vertical="center"/>
      <protection hidden="1"/>
    </xf>
    <xf numFmtId="1" fontId="16" fillId="0" borderId="0" xfId="1" applyNumberFormat="1" applyFont="1" applyAlignment="1" applyProtection="1">
      <alignment horizontal="center" vertical="center"/>
      <protection hidden="1"/>
    </xf>
    <xf numFmtId="9" fontId="6" fillId="0" borderId="0" xfId="2" applyFont="1" applyAlignment="1" applyProtection="1">
      <alignment vertical="center"/>
      <protection hidden="1"/>
    </xf>
    <xf numFmtId="0" fontId="21" fillId="0" borderId="0" xfId="1" applyFont="1" applyAlignment="1" applyProtection="1">
      <alignment vertical="center"/>
      <protection hidden="1"/>
    </xf>
    <xf numFmtId="2" fontId="6" fillId="0" borderId="0" xfId="1" applyNumberFormat="1" applyFont="1" applyAlignment="1" applyProtection="1">
      <alignment vertical="center"/>
      <protection hidden="1"/>
    </xf>
    <xf numFmtId="0" fontId="8" fillId="3" borderId="0" xfId="1" applyFont="1" applyFill="1" applyAlignment="1" applyProtection="1">
      <alignment horizontal="center" vertical="center"/>
      <protection hidden="1"/>
    </xf>
    <xf numFmtId="0" fontId="22" fillId="0" borderId="1" xfId="1" applyFont="1" applyBorder="1" applyAlignment="1" applyProtection="1">
      <alignment vertical="center"/>
      <protection locked="0"/>
    </xf>
    <xf numFmtId="3" fontId="23" fillId="0" borderId="1" xfId="1" applyNumberFormat="1" applyFont="1" applyBorder="1" applyAlignment="1" applyProtection="1">
      <alignment horizontal="center" vertical="center"/>
      <protection locked="0"/>
    </xf>
    <xf numFmtId="9" fontId="8" fillId="3" borderId="1" xfId="2" applyFont="1" applyFill="1" applyBorder="1" applyAlignment="1" applyProtection="1">
      <alignment horizontal="center" vertical="center"/>
      <protection hidden="1"/>
    </xf>
    <xf numFmtId="4" fontId="23" fillId="0" borderId="1" xfId="1" applyNumberFormat="1" applyFont="1" applyBorder="1" applyAlignment="1" applyProtection="1">
      <alignment horizontal="center" vertical="center"/>
      <protection locked="0"/>
    </xf>
    <xf numFmtId="2" fontId="8" fillId="3" borderId="0" xfId="1" applyNumberFormat="1" applyFont="1" applyFill="1" applyAlignment="1" applyProtection="1">
      <alignment vertical="center"/>
      <protection hidden="1"/>
    </xf>
    <xf numFmtId="2" fontId="21" fillId="0" borderId="0" xfId="1" applyNumberFormat="1" applyFont="1" applyAlignment="1" applyProtection="1">
      <alignment vertical="center"/>
      <protection hidden="1"/>
    </xf>
    <xf numFmtId="166" fontId="6" fillId="0" borderId="0" xfId="1" applyNumberFormat="1" applyFont="1" applyAlignment="1" applyProtection="1">
      <alignment vertical="center"/>
      <protection hidden="1"/>
    </xf>
    <xf numFmtId="0" fontId="24" fillId="0" borderId="0" xfId="1" applyFont="1" applyAlignment="1" applyProtection="1">
      <alignment horizontal="left"/>
      <protection hidden="1"/>
    </xf>
    <xf numFmtId="0" fontId="25" fillId="0" borderId="0" xfId="1" applyFont="1" applyProtection="1">
      <protection hidden="1"/>
    </xf>
    <xf numFmtId="0" fontId="25" fillId="0" borderId="0" xfId="1" applyFont="1" applyAlignment="1" applyProtection="1">
      <alignment horizontal="center"/>
      <protection hidden="1"/>
    </xf>
    <xf numFmtId="0" fontId="18" fillId="3" borderId="0" xfId="1" applyFont="1" applyFill="1" applyAlignment="1" applyProtection="1">
      <alignment vertical="center" wrapText="1"/>
      <protection hidden="1"/>
    </xf>
    <xf numFmtId="0" fontId="23" fillId="0" borderId="1" xfId="1" applyFont="1" applyBorder="1" applyAlignment="1" applyProtection="1">
      <alignment horizontal="center" vertical="center"/>
      <protection locked="0"/>
    </xf>
    <xf numFmtId="0" fontId="6" fillId="0" borderId="7" xfId="1" applyFont="1" applyBorder="1" applyAlignment="1" applyProtection="1">
      <alignment horizontal="center"/>
      <protection hidden="1"/>
    </xf>
    <xf numFmtId="0" fontId="6" fillId="0" borderId="8" xfId="1" applyFont="1" applyBorder="1" applyProtection="1">
      <protection hidden="1"/>
    </xf>
    <xf numFmtId="0" fontId="6" fillId="0" borderId="9" xfId="1" applyFont="1" applyBorder="1" applyAlignment="1" applyProtection="1">
      <alignment horizontal="center"/>
      <protection hidden="1"/>
    </xf>
    <xf numFmtId="0" fontId="6" fillId="0" borderId="10" xfId="1" applyFont="1" applyBorder="1" applyProtection="1">
      <protection hidden="1"/>
    </xf>
    <xf numFmtId="0" fontId="8" fillId="3" borderId="1" xfId="1" applyFont="1" applyFill="1" applyBorder="1" applyAlignment="1" applyProtection="1">
      <alignment horizontal="center" vertical="center"/>
      <protection hidden="1"/>
    </xf>
    <xf numFmtId="0" fontId="6" fillId="0" borderId="11" xfId="1" applyFont="1" applyBorder="1" applyProtection="1">
      <protection hidden="1"/>
    </xf>
    <xf numFmtId="0" fontId="6" fillId="0" borderId="12" xfId="1" applyFont="1" applyBorder="1" applyProtection="1">
      <protection hidden="1"/>
    </xf>
    <xf numFmtId="1" fontId="6" fillId="0" borderId="13" xfId="1" applyNumberFormat="1" applyFont="1" applyBorder="1" applyAlignment="1" applyProtection="1">
      <alignment horizontal="center"/>
      <protection hidden="1"/>
    </xf>
    <xf numFmtId="1" fontId="6" fillId="0" borderId="11" xfId="1" applyNumberFormat="1" applyFont="1" applyBorder="1" applyAlignment="1" applyProtection="1">
      <alignment horizontal="center"/>
      <protection hidden="1"/>
    </xf>
    <xf numFmtId="0" fontId="6" fillId="0" borderId="14" xfId="1" applyFont="1" applyBorder="1" applyProtection="1">
      <protection hidden="1"/>
    </xf>
    <xf numFmtId="10" fontId="8" fillId="3" borderId="1" xfId="2" applyNumberFormat="1" applyFont="1" applyFill="1" applyBorder="1" applyAlignment="1" applyProtection="1">
      <alignment horizontal="center" vertical="center"/>
      <protection hidden="1"/>
    </xf>
    <xf numFmtId="0" fontId="20" fillId="0" borderId="0" xfId="1" applyFont="1" applyAlignment="1" applyProtection="1">
      <alignment vertical="center" wrapText="1"/>
      <protection hidden="1"/>
    </xf>
    <xf numFmtId="0" fontId="26" fillId="0" borderId="0" xfId="1" applyFont="1" applyAlignment="1" applyProtection="1">
      <alignment horizontal="left" vertical="center" wrapText="1"/>
      <protection hidden="1"/>
    </xf>
    <xf numFmtId="0" fontId="6" fillId="0" borderId="8" xfId="1" applyFont="1" applyBorder="1" applyAlignment="1" applyProtection="1">
      <alignment horizontal="center"/>
      <protection hidden="1"/>
    </xf>
    <xf numFmtId="2" fontId="6" fillId="0" borderId="9" xfId="1" applyNumberFormat="1" applyFont="1" applyBorder="1" applyAlignment="1" applyProtection="1">
      <alignment horizontal="center"/>
      <protection hidden="1"/>
    </xf>
    <xf numFmtId="2" fontId="6" fillId="0" borderId="7" xfId="1" applyNumberFormat="1" applyFont="1" applyBorder="1" applyAlignment="1" applyProtection="1">
      <alignment horizontal="center"/>
      <protection hidden="1"/>
    </xf>
    <xf numFmtId="2" fontId="6" fillId="0" borderId="8" xfId="1" applyNumberFormat="1" applyFont="1" applyBorder="1" applyAlignment="1" applyProtection="1">
      <alignment horizontal="center"/>
      <protection hidden="1"/>
    </xf>
    <xf numFmtId="165" fontId="6" fillId="0" borderId="8" xfId="1" applyNumberFormat="1" applyFont="1" applyBorder="1" applyAlignment="1" applyProtection="1">
      <alignment horizontal="center"/>
      <protection hidden="1"/>
    </xf>
    <xf numFmtId="2" fontId="6" fillId="0" borderId="0" xfId="1" applyNumberFormat="1" applyFont="1" applyProtection="1">
      <protection hidden="1"/>
    </xf>
    <xf numFmtId="0" fontId="6" fillId="0" borderId="15" xfId="1" applyFont="1" applyBorder="1" applyAlignment="1" applyProtection="1">
      <alignment horizontal="center"/>
      <protection hidden="1"/>
    </xf>
    <xf numFmtId="0" fontId="6" fillId="0" borderId="16" xfId="1" applyFont="1" applyBorder="1" applyAlignment="1" applyProtection="1">
      <alignment horizontal="center"/>
      <protection hidden="1"/>
    </xf>
    <xf numFmtId="2" fontId="6" fillId="0" borderId="0" xfId="1" applyNumberFormat="1" applyFont="1" applyAlignment="1" applyProtection="1">
      <alignment horizontal="center"/>
      <protection hidden="1"/>
    </xf>
    <xf numFmtId="2" fontId="6" fillId="0" borderId="15" xfId="1" applyNumberFormat="1" applyFont="1" applyBorder="1" applyAlignment="1" applyProtection="1">
      <alignment horizontal="center"/>
      <protection hidden="1"/>
    </xf>
    <xf numFmtId="2" fontId="6" fillId="0" borderId="16" xfId="1" applyNumberFormat="1" applyFont="1" applyBorder="1" applyAlignment="1" applyProtection="1">
      <alignment horizontal="center"/>
      <protection hidden="1"/>
    </xf>
    <xf numFmtId="165" fontId="6" fillId="0" borderId="16" xfId="1" applyNumberFormat="1" applyFont="1" applyBorder="1" applyAlignment="1" applyProtection="1">
      <alignment horizontal="center"/>
      <protection hidden="1"/>
    </xf>
    <xf numFmtId="0" fontId="8" fillId="3" borderId="3" xfId="1" applyFont="1" applyFill="1" applyBorder="1" applyAlignment="1" applyProtection="1">
      <alignment vertical="center"/>
      <protection hidden="1"/>
    </xf>
    <xf numFmtId="4" fontId="12" fillId="3" borderId="6" xfId="1" applyNumberFormat="1" applyFont="1" applyFill="1" applyBorder="1" applyAlignment="1" applyProtection="1">
      <alignment horizontal="center" vertical="center"/>
      <protection hidden="1"/>
    </xf>
    <xf numFmtId="0" fontId="27" fillId="0" borderId="0" xfId="1" applyFont="1" applyAlignment="1" applyProtection="1">
      <alignment horizontal="center" vertical="center"/>
      <protection hidden="1"/>
    </xf>
    <xf numFmtId="2" fontId="12" fillId="3" borderId="6" xfId="1" applyNumberFormat="1" applyFont="1" applyFill="1" applyBorder="1" applyAlignment="1" applyProtection="1">
      <alignment horizontal="center" vertical="center"/>
      <protection hidden="1"/>
    </xf>
    <xf numFmtId="0" fontId="28" fillId="3" borderId="0" xfId="1" applyFont="1" applyFill="1" applyAlignment="1" applyProtection="1">
      <alignment vertical="center"/>
      <protection hidden="1"/>
    </xf>
    <xf numFmtId="2" fontId="29" fillId="0" borderId="0" xfId="1" applyNumberFormat="1" applyFont="1" applyAlignment="1" applyProtection="1">
      <alignment horizontal="center" vertical="center"/>
      <protection hidden="1"/>
    </xf>
    <xf numFmtId="0" fontId="17" fillId="0" borderId="6" xfId="1" applyFont="1" applyBorder="1" applyAlignment="1" applyProtection="1">
      <alignment vertical="center"/>
      <protection locked="0"/>
    </xf>
    <xf numFmtId="164" fontId="16" fillId="0" borderId="0" xfId="1" applyNumberFormat="1" applyFont="1" applyAlignment="1" applyProtection="1">
      <alignment vertical="center"/>
      <protection hidden="1"/>
    </xf>
    <xf numFmtId="2" fontId="17" fillId="0" borderId="6" xfId="1" applyNumberFormat="1" applyFont="1" applyBorder="1" applyAlignment="1" applyProtection="1">
      <alignment vertical="center"/>
      <protection locked="0"/>
    </xf>
    <xf numFmtId="0" fontId="18" fillId="3" borderId="0" xfId="1" applyFont="1" applyFill="1" applyAlignment="1" applyProtection="1">
      <alignment horizontal="left" vertical="center"/>
      <protection hidden="1"/>
    </xf>
    <xf numFmtId="0" fontId="12" fillId="0" borderId="0" xfId="1" applyFont="1" applyAlignment="1" applyProtection="1">
      <alignment vertical="center"/>
      <protection hidden="1"/>
    </xf>
    <xf numFmtId="0" fontId="6" fillId="0" borderId="11" xfId="1" applyFont="1" applyBorder="1" applyAlignment="1" applyProtection="1">
      <alignment horizontal="center"/>
      <protection hidden="1"/>
    </xf>
    <xf numFmtId="0" fontId="6" fillId="0" borderId="12" xfId="1" applyFont="1" applyBorder="1" applyAlignment="1" applyProtection="1">
      <alignment horizontal="center"/>
      <protection hidden="1"/>
    </xf>
    <xf numFmtId="2" fontId="6" fillId="0" borderId="13" xfId="1" applyNumberFormat="1" applyFont="1" applyBorder="1" applyAlignment="1" applyProtection="1">
      <alignment horizontal="center"/>
      <protection hidden="1"/>
    </xf>
    <xf numFmtId="2" fontId="6" fillId="0" borderId="11" xfId="1" applyNumberFormat="1" applyFont="1" applyBorder="1" applyAlignment="1" applyProtection="1">
      <alignment horizontal="center"/>
      <protection hidden="1"/>
    </xf>
    <xf numFmtId="2" fontId="6" fillId="0" borderId="12" xfId="1" applyNumberFormat="1" applyFont="1" applyBorder="1" applyAlignment="1" applyProtection="1">
      <alignment horizontal="center"/>
      <protection hidden="1"/>
    </xf>
    <xf numFmtId="165" fontId="6" fillId="0" borderId="12" xfId="1" applyNumberFormat="1" applyFont="1" applyBorder="1" applyAlignment="1" applyProtection="1">
      <alignment horizontal="center"/>
      <protection hidden="1"/>
    </xf>
    <xf numFmtId="0" fontId="8" fillId="0" borderId="0" xfId="1" applyFont="1" applyProtection="1">
      <protection hidden="1"/>
    </xf>
    <xf numFmtId="0" fontId="6" fillId="0" borderId="0" xfId="1" applyFont="1" applyAlignment="1" applyProtection="1">
      <alignment horizontal="center"/>
      <protection hidden="1"/>
    </xf>
    <xf numFmtId="168" fontId="20" fillId="0" borderId="0" xfId="3" applyNumberFormat="1" applyFont="1" applyFill="1" applyBorder="1" applyAlignment="1" applyProtection="1">
      <alignment vertical="center" wrapText="1"/>
      <protection hidden="1"/>
    </xf>
    <xf numFmtId="0" fontId="6" fillId="0" borderId="17" xfId="1" applyFont="1" applyBorder="1" applyProtection="1">
      <protection hidden="1"/>
    </xf>
    <xf numFmtId="0" fontId="6" fillId="0" borderId="18" xfId="1" applyFont="1" applyBorder="1" applyProtection="1">
      <protection hidden="1"/>
    </xf>
    <xf numFmtId="0" fontId="6" fillId="0" borderId="18" xfId="1" applyFont="1" applyBorder="1" applyAlignment="1" applyProtection="1">
      <alignment horizontal="center"/>
      <protection hidden="1"/>
    </xf>
    <xf numFmtId="0" fontId="6" fillId="0" borderId="19" xfId="1" applyFont="1" applyBorder="1" applyAlignment="1" applyProtection="1">
      <alignment horizontal="center"/>
      <protection hidden="1"/>
    </xf>
    <xf numFmtId="0" fontId="30" fillId="0" borderId="0" xfId="1" applyFont="1" applyAlignment="1" applyProtection="1">
      <alignment vertical="center"/>
      <protection hidden="1"/>
    </xf>
    <xf numFmtId="167" fontId="8" fillId="0" borderId="0" xfId="1" applyNumberFormat="1" applyFont="1" applyAlignment="1" applyProtection="1">
      <alignment horizontal="center" vertical="center"/>
      <protection hidden="1"/>
    </xf>
    <xf numFmtId="2" fontId="30" fillId="0" borderId="0" xfId="1" applyNumberFormat="1" applyFont="1" applyAlignment="1" applyProtection="1">
      <alignment horizontal="center" vertical="center"/>
      <protection hidden="1"/>
    </xf>
    <xf numFmtId="2" fontId="8" fillId="0" borderId="0" xfId="1" applyNumberFormat="1" applyFont="1" applyAlignment="1" applyProtection="1">
      <alignment horizontal="center" vertical="center"/>
      <protection hidden="1"/>
    </xf>
    <xf numFmtId="0" fontId="6" fillId="0" borderId="7" xfId="1" applyFont="1" applyBorder="1" applyProtection="1">
      <protection hidden="1"/>
    </xf>
    <xf numFmtId="0" fontId="6" fillId="0" borderId="9" xfId="1" applyFont="1" applyBorder="1" applyProtection="1">
      <protection hidden="1"/>
    </xf>
    <xf numFmtId="0" fontId="8" fillId="0" borderId="0" xfId="1" applyFont="1" applyAlignment="1" applyProtection="1">
      <alignment vertical="center"/>
      <protection hidden="1"/>
    </xf>
    <xf numFmtId="2" fontId="31" fillId="0" borderId="0" xfId="1" applyNumberFormat="1" applyFont="1" applyAlignment="1" applyProtection="1">
      <alignment horizontal="center" vertical="center"/>
      <protection hidden="1"/>
    </xf>
    <xf numFmtId="0" fontId="8" fillId="0" borderId="0" xfId="1" applyFont="1" applyAlignment="1" applyProtection="1">
      <alignment horizontal="center"/>
      <protection hidden="1"/>
    </xf>
    <xf numFmtId="0" fontId="16" fillId="0" borderId="0" xfId="1" applyFont="1" applyAlignment="1" applyProtection="1">
      <alignment horizontal="center"/>
      <protection hidden="1"/>
    </xf>
    <xf numFmtId="2" fontId="6" fillId="0" borderId="9" xfId="1" applyNumberFormat="1" applyFont="1" applyBorder="1" applyProtection="1">
      <protection hidden="1"/>
    </xf>
    <xf numFmtId="0" fontId="12" fillId="0" borderId="0" xfId="1" applyFont="1" applyAlignment="1" applyProtection="1">
      <alignment horizontal="center" vertical="center"/>
      <protection hidden="1"/>
    </xf>
    <xf numFmtId="2" fontId="12" fillId="0" borderId="0" xfId="1" applyNumberFormat="1" applyFont="1" applyAlignment="1" applyProtection="1">
      <alignment horizontal="center" vertical="center"/>
      <protection hidden="1"/>
    </xf>
    <xf numFmtId="2" fontId="27" fillId="0" borderId="0" xfId="1" applyNumberFormat="1" applyFont="1" applyAlignment="1" applyProtection="1">
      <alignment horizontal="center" vertical="center"/>
      <protection hidden="1"/>
    </xf>
    <xf numFmtId="1" fontId="27" fillId="0" borderId="0" xfId="1" applyNumberFormat="1" applyFont="1" applyAlignment="1" applyProtection="1">
      <alignment horizontal="center" vertical="center"/>
      <protection hidden="1"/>
    </xf>
    <xf numFmtId="2" fontId="6" fillId="0" borderId="13" xfId="1" applyNumberFormat="1" applyFont="1" applyBorder="1" applyProtection="1">
      <protection hidden="1"/>
    </xf>
    <xf numFmtId="0" fontId="6" fillId="0" borderId="13" xfId="1" applyFont="1" applyBorder="1" applyAlignment="1" applyProtection="1">
      <alignment horizontal="center"/>
      <protection hidden="1"/>
    </xf>
    <xf numFmtId="0" fontId="8" fillId="0" borderId="0" xfId="1" applyFont="1" applyAlignment="1" applyProtection="1">
      <alignment horizontal="center" vertical="center"/>
      <protection hidden="1"/>
    </xf>
    <xf numFmtId="0" fontId="26" fillId="0" borderId="0" xfId="1" applyFont="1" applyAlignment="1" applyProtection="1">
      <alignment vertical="center" wrapText="1"/>
      <protection hidden="1"/>
    </xf>
    <xf numFmtId="0" fontId="6" fillId="0" borderId="15" xfId="1" applyFont="1" applyBorder="1" applyProtection="1">
      <protection hidden="1"/>
    </xf>
    <xf numFmtId="169" fontId="8" fillId="0" borderId="0" xfId="3" applyNumberFormat="1" applyFont="1" applyFill="1" applyBorder="1" applyAlignment="1" applyProtection="1">
      <alignment horizontal="center" vertical="center"/>
      <protection hidden="1"/>
    </xf>
    <xf numFmtId="168" fontId="16" fillId="0" borderId="0" xfId="3" applyNumberFormat="1" applyFont="1" applyFill="1" applyBorder="1" applyAlignment="1" applyProtection="1">
      <alignment horizontal="center" vertical="center"/>
      <protection hidden="1"/>
    </xf>
    <xf numFmtId="170" fontId="16" fillId="0" borderId="0" xfId="3" applyNumberFormat="1" applyFont="1" applyFill="1" applyBorder="1" applyAlignment="1" applyProtection="1">
      <alignment horizontal="center" vertical="center"/>
      <protection hidden="1"/>
    </xf>
    <xf numFmtId="168" fontId="8" fillId="0" borderId="0" xfId="3" applyNumberFormat="1" applyFont="1" applyFill="1" applyBorder="1" applyAlignment="1" applyProtection="1">
      <alignment horizontal="center" vertical="center"/>
      <protection hidden="1"/>
    </xf>
    <xf numFmtId="167" fontId="16" fillId="0" borderId="0" xfId="3" applyFont="1" applyFill="1" applyBorder="1" applyAlignment="1" applyProtection="1">
      <alignment horizontal="center" vertical="center"/>
      <protection hidden="1"/>
    </xf>
    <xf numFmtId="0" fontId="6" fillId="0" borderId="13" xfId="1" applyFont="1" applyBorder="1" applyProtection="1">
      <protection hidden="1"/>
    </xf>
    <xf numFmtId="2" fontId="6" fillId="0" borderId="8" xfId="1" applyNumberFormat="1" applyFont="1" applyBorder="1" applyProtection="1">
      <protection hidden="1"/>
    </xf>
    <xf numFmtId="171" fontId="8" fillId="0" borderId="0" xfId="3" applyNumberFormat="1" applyFont="1" applyFill="1" applyBorder="1" applyAlignment="1" applyProtection="1">
      <alignment horizontal="left" vertical="center"/>
      <protection hidden="1"/>
    </xf>
    <xf numFmtId="0" fontId="6" fillId="0" borderId="16" xfId="1" applyFont="1" applyBorder="1" applyProtection="1">
      <protection hidden="1"/>
    </xf>
    <xf numFmtId="0" fontId="32" fillId="0" borderId="0" xfId="1" applyFont="1" applyAlignment="1" applyProtection="1">
      <alignment vertical="center"/>
      <protection hidden="1"/>
    </xf>
    <xf numFmtId="167" fontId="8" fillId="0" borderId="0" xfId="3" applyFont="1" applyFill="1" applyBorder="1" applyAlignment="1" applyProtection="1">
      <alignment horizontal="right" vertical="center"/>
      <protection hidden="1"/>
    </xf>
    <xf numFmtId="167" fontId="16" fillId="0" borderId="0" xfId="3" applyFont="1" applyFill="1" applyBorder="1" applyAlignment="1" applyProtection="1">
      <alignment horizontal="right" vertical="center"/>
      <protection hidden="1"/>
    </xf>
    <xf numFmtId="171" fontId="16" fillId="0" borderId="0" xfId="3" applyNumberFormat="1" applyFont="1" applyFill="1" applyBorder="1" applyAlignment="1" applyProtection="1">
      <alignment horizontal="right" vertical="center"/>
      <protection hidden="1"/>
    </xf>
    <xf numFmtId="49" fontId="33" fillId="0" borderId="0" xfId="1" applyNumberFormat="1" applyFont="1" applyAlignment="1" applyProtection="1">
      <alignment wrapText="1"/>
      <protection hidden="1"/>
    </xf>
    <xf numFmtId="167" fontId="8" fillId="0" borderId="0" xfId="2" applyNumberFormat="1" applyFont="1" applyFill="1" applyBorder="1" applyAlignment="1" applyProtection="1">
      <alignment horizontal="center" vertical="center"/>
      <protection hidden="1"/>
    </xf>
    <xf numFmtId="9" fontId="8" fillId="0" borderId="0" xfId="2" applyFont="1" applyFill="1" applyBorder="1" applyAlignment="1" applyProtection="1">
      <alignment horizontal="center" vertical="center"/>
      <protection hidden="1"/>
    </xf>
    <xf numFmtId="168" fontId="26" fillId="0" borderId="0" xfId="3" applyNumberFormat="1" applyFont="1" applyFill="1" applyBorder="1" applyAlignment="1" applyProtection="1">
      <alignment horizontal="left" vertical="center" wrapText="1"/>
      <protection hidden="1"/>
    </xf>
    <xf numFmtId="0" fontId="6" fillId="0" borderId="1" xfId="1" applyFont="1" applyBorder="1" applyProtection="1">
      <protection hidden="1"/>
    </xf>
    <xf numFmtId="170" fontId="8" fillId="0" borderId="0" xfId="2" applyNumberFormat="1" applyFont="1" applyFill="1" applyBorder="1" applyAlignment="1" applyProtection="1">
      <alignment horizontal="center" vertical="center"/>
      <protection hidden="1"/>
    </xf>
    <xf numFmtId="0" fontId="6" fillId="0" borderId="1" xfId="1" applyFont="1" applyBorder="1" applyAlignment="1" applyProtection="1">
      <alignment horizontal="center"/>
      <protection hidden="1"/>
    </xf>
    <xf numFmtId="168" fontId="26" fillId="0" borderId="0" xfId="3" applyNumberFormat="1" applyFont="1" applyFill="1" applyBorder="1" applyAlignment="1" applyProtection="1">
      <alignment vertical="center" wrapText="1"/>
      <protection hidden="1"/>
    </xf>
    <xf numFmtId="9" fontId="8" fillId="0" borderId="0" xfId="2" applyFont="1" applyFill="1" applyBorder="1" applyAlignment="1" applyProtection="1">
      <alignment vertical="center"/>
      <protection hidden="1"/>
    </xf>
    <xf numFmtId="167" fontId="8" fillId="0" borderId="0" xfId="3" applyFont="1" applyFill="1" applyBorder="1" applyAlignment="1" applyProtection="1">
      <alignment horizontal="left" vertical="center"/>
      <protection hidden="1"/>
    </xf>
    <xf numFmtId="0" fontId="12" fillId="0" borderId="0" xfId="1" applyFont="1" applyAlignment="1" applyProtection="1">
      <alignment horizontal="left" vertical="center"/>
      <protection hidden="1"/>
    </xf>
    <xf numFmtId="0" fontId="28" fillId="0" borderId="0" xfId="4" applyProtection="1">
      <protection hidden="1"/>
    </xf>
    <xf numFmtId="0" fontId="12" fillId="0" borderId="20" xfId="4" applyFont="1" applyBorder="1" applyProtection="1">
      <protection hidden="1"/>
    </xf>
    <xf numFmtId="0" fontId="8" fillId="0" borderId="21" xfId="4" applyFont="1" applyBorder="1" applyProtection="1">
      <protection hidden="1"/>
    </xf>
    <xf numFmtId="0" fontId="8" fillId="0" borderId="21" xfId="1" applyFont="1" applyBorder="1" applyProtection="1">
      <protection hidden="1"/>
    </xf>
    <xf numFmtId="0" fontId="8" fillId="0" borderId="22" xfId="1" applyFont="1" applyBorder="1" applyProtection="1">
      <protection hidden="1"/>
    </xf>
    <xf numFmtId="9" fontId="30" fillId="0" borderId="0" xfId="2" applyFont="1" applyFill="1" applyBorder="1" applyAlignment="1" applyProtection="1">
      <alignment horizontal="left" vertical="center"/>
      <protection hidden="1"/>
    </xf>
    <xf numFmtId="0" fontId="8" fillId="0" borderId="0" xfId="4" applyFont="1" applyProtection="1">
      <protection hidden="1"/>
    </xf>
    <xf numFmtId="0" fontId="8" fillId="0" borderId="2" xfId="4" applyFont="1" applyBorder="1" applyProtection="1">
      <protection hidden="1"/>
    </xf>
    <xf numFmtId="0" fontId="8" fillId="0" borderId="5" xfId="1" applyFont="1" applyBorder="1" applyProtection="1">
      <protection hidden="1"/>
    </xf>
    <xf numFmtId="0" fontId="8" fillId="0" borderId="5" xfId="4" applyFont="1" applyBorder="1" applyProtection="1">
      <protection hidden="1"/>
    </xf>
    <xf numFmtId="0" fontId="8" fillId="0" borderId="3" xfId="4" applyFont="1" applyBorder="1" applyProtection="1">
      <protection hidden="1"/>
    </xf>
    <xf numFmtId="9" fontId="30" fillId="0" borderId="0" xfId="2" applyFont="1" applyFill="1" applyBorder="1" applyAlignment="1" applyProtection="1">
      <alignment horizontal="center" vertical="center"/>
      <protection hidden="1"/>
    </xf>
    <xf numFmtId="9" fontId="29" fillId="0" borderId="0" xfId="2" applyFont="1" applyFill="1" applyBorder="1" applyAlignment="1" applyProtection="1">
      <alignment horizontal="center" vertical="center"/>
      <protection hidden="1"/>
    </xf>
    <xf numFmtId="0" fontId="6" fillId="0" borderId="2" xfId="4" applyFont="1" applyBorder="1" applyProtection="1">
      <protection hidden="1"/>
    </xf>
    <xf numFmtId="0" fontId="6" fillId="0" borderId="5" xfId="4" applyFont="1" applyBorder="1" applyProtection="1">
      <protection hidden="1"/>
    </xf>
    <xf numFmtId="164" fontId="19" fillId="0" borderId="5" xfId="4" applyNumberFormat="1" applyFont="1" applyBorder="1" applyProtection="1">
      <protection hidden="1"/>
    </xf>
    <xf numFmtId="0" fontId="6" fillId="0" borderId="5" xfId="1" applyFont="1" applyBorder="1" applyProtection="1">
      <protection hidden="1"/>
    </xf>
    <xf numFmtId="0" fontId="6" fillId="0" borderId="3" xfId="4" applyFont="1" applyBorder="1" applyProtection="1">
      <protection hidden="1"/>
    </xf>
    <xf numFmtId="0" fontId="6" fillId="0" borderId="22" xfId="4" applyFont="1" applyBorder="1" applyProtection="1">
      <protection hidden="1"/>
    </xf>
    <xf numFmtId="171" fontId="16" fillId="0" borderId="0" xfId="3" applyNumberFormat="1" applyFont="1" applyFill="1" applyBorder="1" applyAlignment="1" applyProtection="1">
      <alignment horizontal="center" vertical="center"/>
      <protection hidden="1"/>
    </xf>
    <xf numFmtId="2" fontId="16" fillId="0" borderId="0" xfId="1" applyNumberFormat="1" applyFont="1" applyAlignment="1" applyProtection="1">
      <alignment horizontal="right" vertical="center"/>
      <protection hidden="1"/>
    </xf>
    <xf numFmtId="2" fontId="8" fillId="0" borderId="0" xfId="1" applyNumberFormat="1" applyFont="1" applyAlignment="1" applyProtection="1">
      <alignment horizontal="left" vertical="center"/>
      <protection hidden="1"/>
    </xf>
    <xf numFmtId="0" fontId="8" fillId="0" borderId="0" xfId="1" applyFont="1" applyAlignment="1" applyProtection="1">
      <alignment horizontal="left" vertical="center"/>
      <protection hidden="1"/>
    </xf>
    <xf numFmtId="0" fontId="6" fillId="0" borderId="23" xfId="4" applyFont="1" applyBorder="1" applyProtection="1">
      <protection hidden="1"/>
    </xf>
    <xf numFmtId="0" fontId="6" fillId="0" borderId="24" xfId="1" applyFont="1" applyBorder="1" applyProtection="1">
      <protection hidden="1"/>
    </xf>
    <xf numFmtId="0" fontId="19" fillId="0" borderId="24" xfId="1" applyFont="1" applyBorder="1" applyProtection="1">
      <protection hidden="1"/>
    </xf>
    <xf numFmtId="0" fontId="6" fillId="0" borderId="24" xfId="4" applyFont="1" applyBorder="1" applyProtection="1">
      <protection hidden="1"/>
    </xf>
    <xf numFmtId="0" fontId="6" fillId="0" borderId="25" xfId="4" applyFont="1" applyBorder="1" applyProtection="1">
      <protection hidden="1"/>
    </xf>
    <xf numFmtId="0" fontId="35" fillId="0" borderId="2" xfId="4" applyFont="1" applyBorder="1" applyProtection="1">
      <protection hidden="1"/>
    </xf>
    <xf numFmtId="0" fontId="6" fillId="0" borderId="3" xfId="1" applyFont="1" applyBorder="1" applyProtection="1">
      <protection hidden="1"/>
    </xf>
    <xf numFmtId="2" fontId="19" fillId="0" borderId="0" xfId="1" applyNumberFormat="1" applyFont="1" applyAlignment="1" applyProtection="1">
      <alignment horizontal="center"/>
      <protection hidden="1"/>
    </xf>
    <xf numFmtId="0" fontId="12" fillId="0" borderId="0" xfId="1" applyFont="1" applyProtection="1">
      <protection hidden="1"/>
    </xf>
    <xf numFmtId="2" fontId="12" fillId="0" borderId="0" xfId="1" applyNumberFormat="1" applyFont="1" applyAlignment="1" applyProtection="1">
      <alignment horizontal="center"/>
      <protection hidden="1"/>
    </xf>
    <xf numFmtId="0" fontId="19" fillId="0" borderId="0" xfId="1" applyFont="1" applyProtection="1">
      <protection hidden="1"/>
    </xf>
    <xf numFmtId="0" fontId="21" fillId="0" borderId="0" xfId="1" applyFont="1" applyProtection="1">
      <protection hidden="1"/>
    </xf>
    <xf numFmtId="0" fontId="19" fillId="0" borderId="26" xfId="1" applyFont="1" applyBorder="1" applyAlignment="1" applyProtection="1">
      <alignment horizontal="center"/>
      <protection hidden="1"/>
    </xf>
    <xf numFmtId="0" fontId="19" fillId="0" borderId="19" xfId="1" applyFont="1" applyBorder="1" applyAlignment="1" applyProtection="1">
      <alignment horizontal="center"/>
      <protection hidden="1"/>
    </xf>
    <xf numFmtId="0" fontId="19" fillId="0" borderId="26" xfId="1" applyFont="1" applyBorder="1" applyProtection="1">
      <protection hidden="1"/>
    </xf>
    <xf numFmtId="0" fontId="6" fillId="0" borderId="27" xfId="1" applyFont="1" applyBorder="1" applyAlignment="1" applyProtection="1">
      <alignment horizontal="left"/>
      <protection hidden="1"/>
    </xf>
    <xf numFmtId="0" fontId="19" fillId="0" borderId="16" xfId="1" applyFont="1" applyBorder="1" applyAlignment="1" applyProtection="1">
      <alignment horizontal="center"/>
      <protection hidden="1"/>
    </xf>
    <xf numFmtId="0" fontId="19" fillId="0" borderId="27" xfId="1" applyFont="1" applyBorder="1" applyProtection="1">
      <protection hidden="1"/>
    </xf>
    <xf numFmtId="9" fontId="6" fillId="0" borderId="16" xfId="2" applyFont="1" applyBorder="1" applyAlignment="1" applyProtection="1">
      <alignment horizontal="center"/>
      <protection hidden="1"/>
    </xf>
    <xf numFmtId="9" fontId="6" fillId="0" borderId="27" xfId="2" applyFont="1" applyBorder="1" applyAlignment="1" applyProtection="1">
      <alignment horizontal="center"/>
      <protection hidden="1"/>
    </xf>
    <xf numFmtId="0" fontId="8" fillId="0" borderId="0" xfId="1" applyFont="1" applyAlignment="1" applyProtection="1">
      <alignment wrapText="1"/>
      <protection hidden="1"/>
    </xf>
    <xf numFmtId="2" fontId="8" fillId="0" borderId="0" xfId="1" applyNumberFormat="1" applyFont="1" applyProtection="1">
      <protection hidden="1"/>
    </xf>
    <xf numFmtId="9" fontId="16" fillId="0" borderId="0" xfId="2" applyFont="1" applyFill="1" applyBorder="1" applyAlignment="1" applyProtection="1">
      <alignment horizontal="center" vertical="center"/>
      <protection hidden="1"/>
    </xf>
    <xf numFmtId="9" fontId="6" fillId="0" borderId="16" xfId="2" applyFont="1" applyFill="1" applyBorder="1" applyAlignment="1" applyProtection="1">
      <alignment horizontal="center"/>
      <protection hidden="1"/>
    </xf>
    <xf numFmtId="2" fontId="12" fillId="0" borderId="0" xfId="1" applyNumberFormat="1" applyFont="1" applyProtection="1">
      <protection hidden="1"/>
    </xf>
    <xf numFmtId="0" fontId="6" fillId="0" borderId="14" xfId="1" applyFont="1" applyBorder="1" applyAlignment="1" applyProtection="1">
      <alignment horizontal="left"/>
      <protection hidden="1"/>
    </xf>
    <xf numFmtId="9" fontId="6" fillId="0" borderId="12" xfId="2" applyFont="1" applyFill="1" applyBorder="1" applyAlignment="1" applyProtection="1">
      <alignment horizontal="center"/>
      <protection hidden="1"/>
    </xf>
    <xf numFmtId="9" fontId="6" fillId="0" borderId="14" xfId="2" applyFont="1" applyBorder="1" applyAlignment="1" applyProtection="1">
      <alignment horizontal="center"/>
      <protection hidden="1"/>
    </xf>
    <xf numFmtId="0" fontId="6" fillId="0" borderId="26" xfId="1" applyFont="1" applyBorder="1" applyAlignment="1" applyProtection="1">
      <alignment horizontal="center"/>
      <protection hidden="1"/>
    </xf>
    <xf numFmtId="9" fontId="6" fillId="0" borderId="0" xfId="2" applyFont="1" applyFill="1" applyBorder="1" applyProtection="1">
      <protection hidden="1"/>
    </xf>
    <xf numFmtId="9" fontId="8" fillId="0" borderId="0" xfId="2" applyFont="1" applyFill="1" applyBorder="1" applyProtection="1">
      <protection hidden="1"/>
    </xf>
    <xf numFmtId="2" fontId="21" fillId="0" borderId="0" xfId="1" applyNumberFormat="1" applyFont="1" applyProtection="1">
      <protection hidden="1"/>
    </xf>
    <xf numFmtId="2" fontId="37" fillId="0" borderId="0" xfId="1" applyNumberFormat="1" applyFont="1" applyProtection="1">
      <protection hidden="1"/>
    </xf>
    <xf numFmtId="0" fontId="38" fillId="0" borderId="0" xfId="1" applyFont="1" applyProtection="1">
      <protection hidden="1"/>
    </xf>
    <xf numFmtId="0" fontId="37" fillId="0" borderId="0" xfId="1" applyFont="1" applyProtection="1">
      <protection hidden="1"/>
    </xf>
    <xf numFmtId="0" fontId="39" fillId="0" borderId="0" xfId="1" applyFont="1" applyProtection="1">
      <protection hidden="1"/>
    </xf>
    <xf numFmtId="2" fontId="38" fillId="0" borderId="0" xfId="1" applyNumberFormat="1" applyFont="1" applyProtection="1">
      <protection hidden="1"/>
    </xf>
    <xf numFmtId="0" fontId="4" fillId="0" borderId="2" xfId="0" applyFont="1" applyBorder="1" applyAlignment="1">
      <alignment horizontal="center"/>
    </xf>
    <xf numFmtId="0" fontId="4" fillId="0" borderId="3" xfId="0" applyFont="1" applyBorder="1" applyAlignment="1">
      <alignment horizontal="center"/>
    </xf>
    <xf numFmtId="0" fontId="3" fillId="0" borderId="0" xfId="0" applyFont="1" applyAlignment="1">
      <alignment horizontal="center" wrapText="1"/>
    </xf>
    <xf numFmtId="0" fontId="19" fillId="0" borderId="0" xfId="1" applyFont="1" applyAlignment="1" applyProtection="1">
      <alignment horizontal="center" vertical="center"/>
      <protection hidden="1"/>
    </xf>
    <xf numFmtId="2" fontId="19" fillId="0" borderId="0" xfId="1" applyNumberFormat="1" applyFont="1" applyAlignment="1" applyProtection="1">
      <alignment horizontal="center" vertical="center"/>
      <protection hidden="1"/>
    </xf>
    <xf numFmtId="0" fontId="18" fillId="3" borderId="0" xfId="1" applyFont="1" applyFill="1" applyAlignment="1" applyProtection="1">
      <alignment horizontal="left" vertical="center" wrapText="1"/>
      <protection hidden="1"/>
    </xf>
    <xf numFmtId="17" fontId="9" fillId="0" borderId="2" xfId="1" applyNumberFormat="1" applyFont="1" applyBorder="1" applyAlignment="1" applyProtection="1">
      <alignment horizontal="center" vertical="center"/>
      <protection locked="0"/>
    </xf>
    <xf numFmtId="17" fontId="9" fillId="0" borderId="3" xfId="1" applyNumberFormat="1" applyFont="1" applyBorder="1" applyAlignment="1" applyProtection="1">
      <alignment horizontal="center" vertical="center"/>
      <protection locked="0"/>
    </xf>
    <xf numFmtId="0" fontId="13" fillId="0" borderId="4" xfId="1" applyFont="1" applyBorder="1" applyAlignment="1" applyProtection="1">
      <alignment horizontal="center"/>
      <protection locked="0"/>
    </xf>
    <xf numFmtId="0" fontId="13" fillId="0" borderId="5" xfId="1" applyFont="1" applyBorder="1" applyAlignment="1" applyProtection="1">
      <alignment horizontal="center"/>
      <protection locked="0"/>
    </xf>
    <xf numFmtId="0" fontId="13" fillId="0" borderId="3" xfId="1" applyFont="1" applyBorder="1" applyAlignment="1" applyProtection="1">
      <alignment horizontal="center"/>
      <protection locked="0"/>
    </xf>
    <xf numFmtId="0" fontId="12" fillId="0" borderId="0" xfId="1" applyFont="1" applyAlignment="1" applyProtection="1">
      <alignment horizontal="center" vertical="center"/>
      <protection hidden="1"/>
    </xf>
    <xf numFmtId="0" fontId="8" fillId="0" borderId="0" xfId="1" applyFont="1" applyAlignment="1" applyProtection="1">
      <alignment horizontal="center" vertical="center"/>
      <protection hidden="1"/>
    </xf>
  </cellXfs>
  <cellStyles count="5">
    <cellStyle name="Millares 2" xfId="3" xr:uid="{4737B59E-2559-4613-BF12-8721B012733D}"/>
    <cellStyle name="Normal" xfId="0" builtinId="0"/>
    <cellStyle name="Normal 2" xfId="1" xr:uid="{BDEC764B-EBC8-4AB7-B620-F9F54B87611D}"/>
    <cellStyle name="Normal 2 2" xfId="4" xr:uid="{69F75202-6FC0-4294-93AC-4AC6BEE58778}"/>
    <cellStyle name="Porcentaje 2" xfId="2" xr:uid="{C5B7DFC8-3679-44F5-9D91-E348BD7C9FBE}"/>
  </cellStyles>
  <dxfs count="11">
    <dxf>
      <font>
        <condense val="0"/>
        <extend val="0"/>
        <color indexed="10"/>
      </font>
    </dxf>
    <dxf>
      <font>
        <b/>
        <i val="0"/>
      </font>
      <fill>
        <patternFill>
          <bgColor theme="4" tint="0.59996337778862885"/>
        </patternFill>
      </fill>
      <border>
        <left/>
        <right/>
        <top/>
        <bottom/>
      </border>
    </dxf>
    <dxf>
      <font>
        <b/>
        <i val="0"/>
      </font>
      <fill>
        <patternFill>
          <bgColor theme="4" tint="0.59996337778862885"/>
        </patternFill>
      </fill>
    </dxf>
    <dxf>
      <font>
        <condense val="0"/>
        <extend val="0"/>
        <color indexed="10"/>
      </font>
    </dxf>
    <dxf>
      <font>
        <condense val="0"/>
        <extend val="0"/>
        <color indexed="10"/>
      </font>
    </dxf>
    <dxf>
      <font>
        <condense val="0"/>
        <extend val="0"/>
        <color indexed="10"/>
      </font>
    </dxf>
    <dxf>
      <font>
        <condense val="0"/>
        <extend val="0"/>
        <color indexed="10"/>
      </font>
    </dxf>
    <dxf>
      <font>
        <b/>
        <i val="0"/>
        <condense val="0"/>
        <extend val="0"/>
        <color indexed="10"/>
      </font>
    </dxf>
    <dxf>
      <font>
        <b/>
        <i val="0"/>
        <condense val="0"/>
        <extend val="0"/>
      </font>
    </dxf>
    <dxf>
      <font>
        <condense val="0"/>
        <extend val="0"/>
        <color indexed="10"/>
      </font>
    </dxf>
    <dxf>
      <font>
        <b/>
        <i val="0"/>
        <condense val="0"/>
        <extend val="0"/>
        <color indexed="10"/>
      </font>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08F973-379E-4425-AC33-9170DDD2B368}">
  <dimension ref="A1:E18"/>
  <sheetViews>
    <sheetView tabSelected="1" workbookViewId="0">
      <selection activeCell="B7" sqref="B7"/>
    </sheetView>
  </sheetViews>
  <sheetFormatPr baseColWidth="10" defaultRowHeight="15" x14ac:dyDescent="0.25"/>
  <cols>
    <col min="1" max="1" width="49" customWidth="1"/>
    <col min="3" max="3" width="15.5703125" customWidth="1"/>
  </cols>
  <sheetData>
    <row r="1" spans="1:5" x14ac:dyDescent="0.25">
      <c r="A1" s="213" t="s">
        <v>10</v>
      </c>
      <c r="B1" s="214"/>
      <c r="C1" s="7"/>
    </row>
    <row r="2" spans="1:5" ht="30" x14ac:dyDescent="0.25">
      <c r="A2" s="11" t="s">
        <v>23</v>
      </c>
      <c r="B2" s="4" t="s">
        <v>12</v>
      </c>
      <c r="C2" s="4" t="s">
        <v>13</v>
      </c>
    </row>
    <row r="3" spans="1:5" x14ac:dyDescent="0.25">
      <c r="A3" s="2" t="s">
        <v>7</v>
      </c>
      <c r="B3" s="3">
        <v>4</v>
      </c>
      <c r="C3" s="3"/>
      <c r="E3" s="1"/>
    </row>
    <row r="4" spans="1:5" x14ac:dyDescent="0.25">
      <c r="A4" s="2" t="s">
        <v>8</v>
      </c>
      <c r="B4" s="3"/>
      <c r="C4" s="3"/>
    </row>
    <row r="5" spans="1:5" x14ac:dyDescent="0.25">
      <c r="A5" s="2" t="s">
        <v>0</v>
      </c>
      <c r="B5" s="3">
        <v>7</v>
      </c>
      <c r="C5" s="3"/>
      <c r="E5" s="1"/>
    </row>
    <row r="6" spans="1:5" x14ac:dyDescent="0.25">
      <c r="A6" s="2" t="s">
        <v>2</v>
      </c>
      <c r="B6" s="3">
        <v>3</v>
      </c>
      <c r="C6" s="3"/>
    </row>
    <row r="7" spans="1:5" x14ac:dyDescent="0.25">
      <c r="A7" s="2" t="s">
        <v>3</v>
      </c>
      <c r="B7" s="3">
        <v>2</v>
      </c>
      <c r="C7" s="3"/>
    </row>
    <row r="8" spans="1:5" x14ac:dyDescent="0.25">
      <c r="A8" s="5" t="s">
        <v>4</v>
      </c>
      <c r="B8" s="3">
        <f>IF(SUM(B3:B7)&lt;=6,ROUND(SUM(B3:B7)/6,2),1)</f>
        <v>1</v>
      </c>
      <c r="C8" s="8">
        <f>(B8)/3</f>
        <v>0.33333333333333331</v>
      </c>
    </row>
    <row r="9" spans="1:5" x14ac:dyDescent="0.25">
      <c r="A9" s="6" t="s">
        <v>24</v>
      </c>
      <c r="B9" s="3"/>
      <c r="C9" s="3"/>
    </row>
    <row r="10" spans="1:5" x14ac:dyDescent="0.25">
      <c r="A10" s="2" t="s">
        <v>5</v>
      </c>
      <c r="B10" s="3">
        <v>5</v>
      </c>
      <c r="C10" s="3"/>
    </row>
    <row r="11" spans="1:5" x14ac:dyDescent="0.25">
      <c r="A11" s="2" t="s">
        <v>6</v>
      </c>
      <c r="B11" s="3">
        <v>1</v>
      </c>
      <c r="C11" s="3"/>
    </row>
    <row r="12" spans="1:5" x14ac:dyDescent="0.25">
      <c r="A12" s="5" t="s">
        <v>4</v>
      </c>
      <c r="B12" s="3">
        <f>IF(SUM(B10:B11)&lt;=2,ROUND(SUM(B10:B11)/2,2),1)</f>
        <v>1</v>
      </c>
      <c r="C12" s="8">
        <f>(B12)/3</f>
        <v>0.33333333333333331</v>
      </c>
    </row>
    <row r="13" spans="1:5" x14ac:dyDescent="0.25">
      <c r="A13" s="6" t="s">
        <v>9</v>
      </c>
      <c r="B13" s="3"/>
      <c r="C13" s="3"/>
    </row>
    <row r="14" spans="1:5" x14ac:dyDescent="0.25">
      <c r="A14" s="2" t="s">
        <v>1</v>
      </c>
      <c r="B14" s="3">
        <v>0</v>
      </c>
      <c r="C14" s="3"/>
    </row>
    <row r="15" spans="1:5" x14ac:dyDescent="0.25">
      <c r="A15" s="5" t="s">
        <v>4</v>
      </c>
      <c r="B15" s="3">
        <f>IF(SUM(B14)&lt;=1,ROUND(SUM(B14)/1,2),1)</f>
        <v>0</v>
      </c>
      <c r="C15" s="8">
        <f>(B15)/3</f>
        <v>0</v>
      </c>
    </row>
    <row r="16" spans="1:5" x14ac:dyDescent="0.25">
      <c r="B16" s="10" t="s">
        <v>20</v>
      </c>
      <c r="C16" s="9">
        <f>SUM(C3:C15)</f>
        <v>0.66666666666666663</v>
      </c>
    </row>
    <row r="17" spans="1:2" ht="15" customHeight="1" x14ac:dyDescent="0.25">
      <c r="A17" s="215" t="s">
        <v>11</v>
      </c>
      <c r="B17" s="215"/>
    </row>
    <row r="18" spans="1:2" ht="42.75" customHeight="1" x14ac:dyDescent="0.25">
      <c r="A18" s="215"/>
      <c r="B18" s="215"/>
    </row>
  </sheetData>
  <mergeCells count="2">
    <mergeCell ref="A1:B1"/>
    <mergeCell ref="A17:B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FE1A-7BE3-4435-A9B6-1F581AAA7E18}">
  <sheetPr codeName="Hoja1"/>
  <dimension ref="A1:BD95"/>
  <sheetViews>
    <sheetView zoomScale="80" zoomScaleNormal="80" workbookViewId="0">
      <selection activeCell="J43" sqref="J43"/>
    </sheetView>
  </sheetViews>
  <sheetFormatPr baseColWidth="10" defaultRowHeight="12.75" x14ac:dyDescent="0.2"/>
  <cols>
    <col min="1" max="1" width="2" style="20" customWidth="1"/>
    <col min="2" max="2" width="21.5703125" style="102" customWidth="1"/>
    <col min="3" max="3" width="21.7109375" style="102" customWidth="1"/>
    <col min="4" max="4" width="11.7109375" style="102" bestFit="1" customWidth="1"/>
    <col min="5" max="5" width="13" style="102" customWidth="1"/>
    <col min="6" max="6" width="12.42578125" style="13" customWidth="1"/>
    <col min="7" max="7" width="12.5703125" style="13" customWidth="1"/>
    <col min="8" max="8" width="1.42578125" style="13" customWidth="1"/>
    <col min="9" max="12" width="11.42578125" style="13"/>
    <col min="13" max="13" width="11.42578125" style="13" customWidth="1"/>
    <col min="14" max="18" width="11.42578125" style="13" hidden="1" customWidth="1"/>
    <col min="19" max="19" width="21.7109375" style="13" hidden="1" customWidth="1"/>
    <col min="20" max="20" width="27.28515625" style="13" hidden="1" customWidth="1"/>
    <col min="21" max="34" width="11.42578125" style="13" hidden="1" customWidth="1"/>
    <col min="35" max="35" width="0" style="13" hidden="1" customWidth="1"/>
    <col min="36" max="254" width="11.42578125" style="13"/>
    <col min="255" max="255" width="2" style="13" customWidth="1"/>
    <col min="256" max="256" width="21.5703125" style="13" customWidth="1"/>
    <col min="257" max="257" width="12.140625" style="13" customWidth="1"/>
    <col min="258" max="258" width="11.7109375" style="13" bestFit="1" customWidth="1"/>
    <col min="259" max="259" width="13" style="13" customWidth="1"/>
    <col min="260" max="260" width="12.42578125" style="13" customWidth="1"/>
    <col min="261" max="261" width="12.5703125" style="13" customWidth="1"/>
    <col min="262" max="262" width="1.42578125" style="13" customWidth="1"/>
    <col min="263" max="263" width="2.5703125" style="13" customWidth="1"/>
    <col min="264" max="264" width="59.85546875" style="13" customWidth="1"/>
    <col min="265" max="268" width="11.42578125" style="13"/>
    <col min="269" max="290" width="0" style="13" hidden="1" customWidth="1"/>
    <col min="291" max="510" width="11.42578125" style="13"/>
    <col min="511" max="511" width="2" style="13" customWidth="1"/>
    <col min="512" max="512" width="21.5703125" style="13" customWidth="1"/>
    <col min="513" max="513" width="12.140625" style="13" customWidth="1"/>
    <col min="514" max="514" width="11.7109375" style="13" bestFit="1" customWidth="1"/>
    <col min="515" max="515" width="13" style="13" customWidth="1"/>
    <col min="516" max="516" width="12.42578125" style="13" customWidth="1"/>
    <col min="517" max="517" width="12.5703125" style="13" customWidth="1"/>
    <col min="518" max="518" width="1.42578125" style="13" customWidth="1"/>
    <col min="519" max="519" width="2.5703125" style="13" customWidth="1"/>
    <col min="520" max="520" width="59.85546875" style="13" customWidth="1"/>
    <col min="521" max="524" width="11.42578125" style="13"/>
    <col min="525" max="546" width="0" style="13" hidden="1" customWidth="1"/>
    <col min="547" max="766" width="11.42578125" style="13"/>
    <col min="767" max="767" width="2" style="13" customWidth="1"/>
    <col min="768" max="768" width="21.5703125" style="13" customWidth="1"/>
    <col min="769" max="769" width="12.140625" style="13" customWidth="1"/>
    <col min="770" max="770" width="11.7109375" style="13" bestFit="1" customWidth="1"/>
    <col min="771" max="771" width="13" style="13" customWidth="1"/>
    <col min="772" max="772" width="12.42578125" style="13" customWidth="1"/>
    <col min="773" max="773" width="12.5703125" style="13" customWidth="1"/>
    <col min="774" max="774" width="1.42578125" style="13" customWidth="1"/>
    <col min="775" max="775" width="2.5703125" style="13" customWidth="1"/>
    <col min="776" max="776" width="59.85546875" style="13" customWidth="1"/>
    <col min="777" max="780" width="11.42578125" style="13"/>
    <col min="781" max="802" width="0" style="13" hidden="1" customWidth="1"/>
    <col min="803" max="1022" width="11.42578125" style="13"/>
    <col min="1023" max="1023" width="2" style="13" customWidth="1"/>
    <col min="1024" max="1024" width="21.5703125" style="13" customWidth="1"/>
    <col min="1025" max="1025" width="12.140625" style="13" customWidth="1"/>
    <col min="1026" max="1026" width="11.7109375" style="13" bestFit="1" customWidth="1"/>
    <col min="1027" max="1027" width="13" style="13" customWidth="1"/>
    <col min="1028" max="1028" width="12.42578125" style="13" customWidth="1"/>
    <col min="1029" max="1029" width="12.5703125" style="13" customWidth="1"/>
    <col min="1030" max="1030" width="1.42578125" style="13" customWidth="1"/>
    <col min="1031" max="1031" width="2.5703125" style="13" customWidth="1"/>
    <col min="1032" max="1032" width="59.85546875" style="13" customWidth="1"/>
    <col min="1033" max="1036" width="11.42578125" style="13"/>
    <col min="1037" max="1058" width="0" style="13" hidden="1" customWidth="1"/>
    <col min="1059" max="1278" width="11.42578125" style="13"/>
    <col min="1279" max="1279" width="2" style="13" customWidth="1"/>
    <col min="1280" max="1280" width="21.5703125" style="13" customWidth="1"/>
    <col min="1281" max="1281" width="12.140625" style="13" customWidth="1"/>
    <col min="1282" max="1282" width="11.7109375" style="13" bestFit="1" customWidth="1"/>
    <col min="1283" max="1283" width="13" style="13" customWidth="1"/>
    <col min="1284" max="1284" width="12.42578125" style="13" customWidth="1"/>
    <col min="1285" max="1285" width="12.5703125" style="13" customWidth="1"/>
    <col min="1286" max="1286" width="1.42578125" style="13" customWidth="1"/>
    <col min="1287" max="1287" width="2.5703125" style="13" customWidth="1"/>
    <col min="1288" max="1288" width="59.85546875" style="13" customWidth="1"/>
    <col min="1289" max="1292" width="11.42578125" style="13"/>
    <col min="1293" max="1314" width="0" style="13" hidden="1" customWidth="1"/>
    <col min="1315" max="1534" width="11.42578125" style="13"/>
    <col min="1535" max="1535" width="2" style="13" customWidth="1"/>
    <col min="1536" max="1536" width="21.5703125" style="13" customWidth="1"/>
    <col min="1537" max="1537" width="12.140625" style="13" customWidth="1"/>
    <col min="1538" max="1538" width="11.7109375" style="13" bestFit="1" customWidth="1"/>
    <col min="1539" max="1539" width="13" style="13" customWidth="1"/>
    <col min="1540" max="1540" width="12.42578125" style="13" customWidth="1"/>
    <col min="1541" max="1541" width="12.5703125" style="13" customWidth="1"/>
    <col min="1542" max="1542" width="1.42578125" style="13" customWidth="1"/>
    <col min="1543" max="1543" width="2.5703125" style="13" customWidth="1"/>
    <col min="1544" max="1544" width="59.85546875" style="13" customWidth="1"/>
    <col min="1545" max="1548" width="11.42578125" style="13"/>
    <col min="1549" max="1570" width="0" style="13" hidden="1" customWidth="1"/>
    <col min="1571" max="1790" width="11.42578125" style="13"/>
    <col min="1791" max="1791" width="2" style="13" customWidth="1"/>
    <col min="1792" max="1792" width="21.5703125" style="13" customWidth="1"/>
    <col min="1793" max="1793" width="12.140625" style="13" customWidth="1"/>
    <col min="1794" max="1794" width="11.7109375" style="13" bestFit="1" customWidth="1"/>
    <col min="1795" max="1795" width="13" style="13" customWidth="1"/>
    <col min="1796" max="1796" width="12.42578125" style="13" customWidth="1"/>
    <col min="1797" max="1797" width="12.5703125" style="13" customWidth="1"/>
    <col min="1798" max="1798" width="1.42578125" style="13" customWidth="1"/>
    <col min="1799" max="1799" width="2.5703125" style="13" customWidth="1"/>
    <col min="1800" max="1800" width="59.85546875" style="13" customWidth="1"/>
    <col min="1801" max="1804" width="11.42578125" style="13"/>
    <col min="1805" max="1826" width="0" style="13" hidden="1" customWidth="1"/>
    <col min="1827" max="2046" width="11.42578125" style="13"/>
    <col min="2047" max="2047" width="2" style="13" customWidth="1"/>
    <col min="2048" max="2048" width="21.5703125" style="13" customWidth="1"/>
    <col min="2049" max="2049" width="12.140625" style="13" customWidth="1"/>
    <col min="2050" max="2050" width="11.7109375" style="13" bestFit="1" customWidth="1"/>
    <col min="2051" max="2051" width="13" style="13" customWidth="1"/>
    <col min="2052" max="2052" width="12.42578125" style="13" customWidth="1"/>
    <col min="2053" max="2053" width="12.5703125" style="13" customWidth="1"/>
    <col min="2054" max="2054" width="1.42578125" style="13" customWidth="1"/>
    <col min="2055" max="2055" width="2.5703125" style="13" customWidth="1"/>
    <col min="2056" max="2056" width="59.85546875" style="13" customWidth="1"/>
    <col min="2057" max="2060" width="11.42578125" style="13"/>
    <col min="2061" max="2082" width="0" style="13" hidden="1" customWidth="1"/>
    <col min="2083" max="2302" width="11.42578125" style="13"/>
    <col min="2303" max="2303" width="2" style="13" customWidth="1"/>
    <col min="2304" max="2304" width="21.5703125" style="13" customWidth="1"/>
    <col min="2305" max="2305" width="12.140625" style="13" customWidth="1"/>
    <col min="2306" max="2306" width="11.7109375" style="13" bestFit="1" customWidth="1"/>
    <col min="2307" max="2307" width="13" style="13" customWidth="1"/>
    <col min="2308" max="2308" width="12.42578125" style="13" customWidth="1"/>
    <col min="2309" max="2309" width="12.5703125" style="13" customWidth="1"/>
    <col min="2310" max="2310" width="1.42578125" style="13" customWidth="1"/>
    <col min="2311" max="2311" width="2.5703125" style="13" customWidth="1"/>
    <col min="2312" max="2312" width="59.85546875" style="13" customWidth="1"/>
    <col min="2313" max="2316" width="11.42578125" style="13"/>
    <col min="2317" max="2338" width="0" style="13" hidden="1" customWidth="1"/>
    <col min="2339" max="2558" width="11.42578125" style="13"/>
    <col min="2559" max="2559" width="2" style="13" customWidth="1"/>
    <col min="2560" max="2560" width="21.5703125" style="13" customWidth="1"/>
    <col min="2561" max="2561" width="12.140625" style="13" customWidth="1"/>
    <col min="2562" max="2562" width="11.7109375" style="13" bestFit="1" customWidth="1"/>
    <col min="2563" max="2563" width="13" style="13" customWidth="1"/>
    <col min="2564" max="2564" width="12.42578125" style="13" customWidth="1"/>
    <col min="2565" max="2565" width="12.5703125" style="13" customWidth="1"/>
    <col min="2566" max="2566" width="1.42578125" style="13" customWidth="1"/>
    <col min="2567" max="2567" width="2.5703125" style="13" customWidth="1"/>
    <col min="2568" max="2568" width="59.85546875" style="13" customWidth="1"/>
    <col min="2569" max="2572" width="11.42578125" style="13"/>
    <col min="2573" max="2594" width="0" style="13" hidden="1" customWidth="1"/>
    <col min="2595" max="2814" width="11.42578125" style="13"/>
    <col min="2815" max="2815" width="2" style="13" customWidth="1"/>
    <col min="2816" max="2816" width="21.5703125" style="13" customWidth="1"/>
    <col min="2817" max="2817" width="12.140625" style="13" customWidth="1"/>
    <col min="2818" max="2818" width="11.7109375" style="13" bestFit="1" customWidth="1"/>
    <col min="2819" max="2819" width="13" style="13" customWidth="1"/>
    <col min="2820" max="2820" width="12.42578125" style="13" customWidth="1"/>
    <col min="2821" max="2821" width="12.5703125" style="13" customWidth="1"/>
    <col min="2822" max="2822" width="1.42578125" style="13" customWidth="1"/>
    <col min="2823" max="2823" width="2.5703125" style="13" customWidth="1"/>
    <col min="2824" max="2824" width="59.85546875" style="13" customWidth="1"/>
    <col min="2825" max="2828" width="11.42578125" style="13"/>
    <col min="2829" max="2850" width="0" style="13" hidden="1" customWidth="1"/>
    <col min="2851" max="3070" width="11.42578125" style="13"/>
    <col min="3071" max="3071" width="2" style="13" customWidth="1"/>
    <col min="3072" max="3072" width="21.5703125" style="13" customWidth="1"/>
    <col min="3073" max="3073" width="12.140625" style="13" customWidth="1"/>
    <col min="3074" max="3074" width="11.7109375" style="13" bestFit="1" customWidth="1"/>
    <col min="3075" max="3075" width="13" style="13" customWidth="1"/>
    <col min="3076" max="3076" width="12.42578125" style="13" customWidth="1"/>
    <col min="3077" max="3077" width="12.5703125" style="13" customWidth="1"/>
    <col min="3078" max="3078" width="1.42578125" style="13" customWidth="1"/>
    <col min="3079" max="3079" width="2.5703125" style="13" customWidth="1"/>
    <col min="3080" max="3080" width="59.85546875" style="13" customWidth="1"/>
    <col min="3081" max="3084" width="11.42578125" style="13"/>
    <col min="3085" max="3106" width="0" style="13" hidden="1" customWidth="1"/>
    <col min="3107" max="3326" width="11.42578125" style="13"/>
    <col min="3327" max="3327" width="2" style="13" customWidth="1"/>
    <col min="3328" max="3328" width="21.5703125" style="13" customWidth="1"/>
    <col min="3329" max="3329" width="12.140625" style="13" customWidth="1"/>
    <col min="3330" max="3330" width="11.7109375" style="13" bestFit="1" customWidth="1"/>
    <col min="3331" max="3331" width="13" style="13" customWidth="1"/>
    <col min="3332" max="3332" width="12.42578125" style="13" customWidth="1"/>
    <col min="3333" max="3333" width="12.5703125" style="13" customWidth="1"/>
    <col min="3334" max="3334" width="1.42578125" style="13" customWidth="1"/>
    <col min="3335" max="3335" width="2.5703125" style="13" customWidth="1"/>
    <col min="3336" max="3336" width="59.85546875" style="13" customWidth="1"/>
    <col min="3337" max="3340" width="11.42578125" style="13"/>
    <col min="3341" max="3362" width="0" style="13" hidden="1" customWidth="1"/>
    <col min="3363" max="3582" width="11.42578125" style="13"/>
    <col min="3583" max="3583" width="2" style="13" customWidth="1"/>
    <col min="3584" max="3584" width="21.5703125" style="13" customWidth="1"/>
    <col min="3585" max="3585" width="12.140625" style="13" customWidth="1"/>
    <col min="3586" max="3586" width="11.7109375" style="13" bestFit="1" customWidth="1"/>
    <col min="3587" max="3587" width="13" style="13" customWidth="1"/>
    <col min="3588" max="3588" width="12.42578125" style="13" customWidth="1"/>
    <col min="3589" max="3589" width="12.5703125" style="13" customWidth="1"/>
    <col min="3590" max="3590" width="1.42578125" style="13" customWidth="1"/>
    <col min="3591" max="3591" width="2.5703125" style="13" customWidth="1"/>
    <col min="3592" max="3592" width="59.85546875" style="13" customWidth="1"/>
    <col min="3593" max="3596" width="11.42578125" style="13"/>
    <col min="3597" max="3618" width="0" style="13" hidden="1" customWidth="1"/>
    <col min="3619" max="3838" width="11.42578125" style="13"/>
    <col min="3839" max="3839" width="2" style="13" customWidth="1"/>
    <col min="3840" max="3840" width="21.5703125" style="13" customWidth="1"/>
    <col min="3841" max="3841" width="12.140625" style="13" customWidth="1"/>
    <col min="3842" max="3842" width="11.7109375" style="13" bestFit="1" customWidth="1"/>
    <col min="3843" max="3843" width="13" style="13" customWidth="1"/>
    <col min="3844" max="3844" width="12.42578125" style="13" customWidth="1"/>
    <col min="3845" max="3845" width="12.5703125" style="13" customWidth="1"/>
    <col min="3846" max="3846" width="1.42578125" style="13" customWidth="1"/>
    <col min="3847" max="3847" width="2.5703125" style="13" customWidth="1"/>
    <col min="3848" max="3848" width="59.85546875" style="13" customWidth="1"/>
    <col min="3849" max="3852" width="11.42578125" style="13"/>
    <col min="3853" max="3874" width="0" style="13" hidden="1" customWidth="1"/>
    <col min="3875" max="4094" width="11.42578125" style="13"/>
    <col min="4095" max="4095" width="2" style="13" customWidth="1"/>
    <col min="4096" max="4096" width="21.5703125" style="13" customWidth="1"/>
    <col min="4097" max="4097" width="12.140625" style="13" customWidth="1"/>
    <col min="4098" max="4098" width="11.7109375" style="13" bestFit="1" customWidth="1"/>
    <col min="4099" max="4099" width="13" style="13" customWidth="1"/>
    <col min="4100" max="4100" width="12.42578125" style="13" customWidth="1"/>
    <col min="4101" max="4101" width="12.5703125" style="13" customWidth="1"/>
    <col min="4102" max="4102" width="1.42578125" style="13" customWidth="1"/>
    <col min="4103" max="4103" width="2.5703125" style="13" customWidth="1"/>
    <col min="4104" max="4104" width="59.85546875" style="13" customWidth="1"/>
    <col min="4105" max="4108" width="11.42578125" style="13"/>
    <col min="4109" max="4130" width="0" style="13" hidden="1" customWidth="1"/>
    <col min="4131" max="4350" width="11.42578125" style="13"/>
    <col min="4351" max="4351" width="2" style="13" customWidth="1"/>
    <col min="4352" max="4352" width="21.5703125" style="13" customWidth="1"/>
    <col min="4353" max="4353" width="12.140625" style="13" customWidth="1"/>
    <col min="4354" max="4354" width="11.7109375" style="13" bestFit="1" customWidth="1"/>
    <col min="4355" max="4355" width="13" style="13" customWidth="1"/>
    <col min="4356" max="4356" width="12.42578125" style="13" customWidth="1"/>
    <col min="4357" max="4357" width="12.5703125" style="13" customWidth="1"/>
    <col min="4358" max="4358" width="1.42578125" style="13" customWidth="1"/>
    <col min="4359" max="4359" width="2.5703125" style="13" customWidth="1"/>
    <col min="4360" max="4360" width="59.85546875" style="13" customWidth="1"/>
    <col min="4361" max="4364" width="11.42578125" style="13"/>
    <col min="4365" max="4386" width="0" style="13" hidden="1" customWidth="1"/>
    <col min="4387" max="4606" width="11.42578125" style="13"/>
    <col min="4607" max="4607" width="2" style="13" customWidth="1"/>
    <col min="4608" max="4608" width="21.5703125" style="13" customWidth="1"/>
    <col min="4609" max="4609" width="12.140625" style="13" customWidth="1"/>
    <col min="4610" max="4610" width="11.7109375" style="13" bestFit="1" customWidth="1"/>
    <col min="4611" max="4611" width="13" style="13" customWidth="1"/>
    <col min="4612" max="4612" width="12.42578125" style="13" customWidth="1"/>
    <col min="4613" max="4613" width="12.5703125" style="13" customWidth="1"/>
    <col min="4614" max="4614" width="1.42578125" style="13" customWidth="1"/>
    <col min="4615" max="4615" width="2.5703125" style="13" customWidth="1"/>
    <col min="4616" max="4616" width="59.85546875" style="13" customWidth="1"/>
    <col min="4617" max="4620" width="11.42578125" style="13"/>
    <col min="4621" max="4642" width="0" style="13" hidden="1" customWidth="1"/>
    <col min="4643" max="4862" width="11.42578125" style="13"/>
    <col min="4863" max="4863" width="2" style="13" customWidth="1"/>
    <col min="4864" max="4864" width="21.5703125" style="13" customWidth="1"/>
    <col min="4865" max="4865" width="12.140625" style="13" customWidth="1"/>
    <col min="4866" max="4866" width="11.7109375" style="13" bestFit="1" customWidth="1"/>
    <col min="4867" max="4867" width="13" style="13" customWidth="1"/>
    <col min="4868" max="4868" width="12.42578125" style="13" customWidth="1"/>
    <col min="4869" max="4869" width="12.5703125" style="13" customWidth="1"/>
    <col min="4870" max="4870" width="1.42578125" style="13" customWidth="1"/>
    <col min="4871" max="4871" width="2.5703125" style="13" customWidth="1"/>
    <col min="4872" max="4872" width="59.85546875" style="13" customWidth="1"/>
    <col min="4873" max="4876" width="11.42578125" style="13"/>
    <col min="4877" max="4898" width="0" style="13" hidden="1" customWidth="1"/>
    <col min="4899" max="5118" width="11.42578125" style="13"/>
    <col min="5119" max="5119" width="2" style="13" customWidth="1"/>
    <col min="5120" max="5120" width="21.5703125" style="13" customWidth="1"/>
    <col min="5121" max="5121" width="12.140625" style="13" customWidth="1"/>
    <col min="5122" max="5122" width="11.7109375" style="13" bestFit="1" customWidth="1"/>
    <col min="5123" max="5123" width="13" style="13" customWidth="1"/>
    <col min="5124" max="5124" width="12.42578125" style="13" customWidth="1"/>
    <col min="5125" max="5125" width="12.5703125" style="13" customWidth="1"/>
    <col min="5126" max="5126" width="1.42578125" style="13" customWidth="1"/>
    <col min="5127" max="5127" width="2.5703125" style="13" customWidth="1"/>
    <col min="5128" max="5128" width="59.85546875" style="13" customWidth="1"/>
    <col min="5129" max="5132" width="11.42578125" style="13"/>
    <col min="5133" max="5154" width="0" style="13" hidden="1" customWidth="1"/>
    <col min="5155" max="5374" width="11.42578125" style="13"/>
    <col min="5375" max="5375" width="2" style="13" customWidth="1"/>
    <col min="5376" max="5376" width="21.5703125" style="13" customWidth="1"/>
    <col min="5377" max="5377" width="12.140625" style="13" customWidth="1"/>
    <col min="5378" max="5378" width="11.7109375" style="13" bestFit="1" customWidth="1"/>
    <col min="5379" max="5379" width="13" style="13" customWidth="1"/>
    <col min="5380" max="5380" width="12.42578125" style="13" customWidth="1"/>
    <col min="5381" max="5381" width="12.5703125" style="13" customWidth="1"/>
    <col min="5382" max="5382" width="1.42578125" style="13" customWidth="1"/>
    <col min="5383" max="5383" width="2.5703125" style="13" customWidth="1"/>
    <col min="5384" max="5384" width="59.85546875" style="13" customWidth="1"/>
    <col min="5385" max="5388" width="11.42578125" style="13"/>
    <col min="5389" max="5410" width="0" style="13" hidden="1" customWidth="1"/>
    <col min="5411" max="5630" width="11.42578125" style="13"/>
    <col min="5631" max="5631" width="2" style="13" customWidth="1"/>
    <col min="5632" max="5632" width="21.5703125" style="13" customWidth="1"/>
    <col min="5633" max="5633" width="12.140625" style="13" customWidth="1"/>
    <col min="5634" max="5634" width="11.7109375" style="13" bestFit="1" customWidth="1"/>
    <col min="5635" max="5635" width="13" style="13" customWidth="1"/>
    <col min="5636" max="5636" width="12.42578125" style="13" customWidth="1"/>
    <col min="5637" max="5637" width="12.5703125" style="13" customWidth="1"/>
    <col min="5638" max="5638" width="1.42578125" style="13" customWidth="1"/>
    <col min="5639" max="5639" width="2.5703125" style="13" customWidth="1"/>
    <col min="5640" max="5640" width="59.85546875" style="13" customWidth="1"/>
    <col min="5641" max="5644" width="11.42578125" style="13"/>
    <col min="5645" max="5666" width="0" style="13" hidden="1" customWidth="1"/>
    <col min="5667" max="5886" width="11.42578125" style="13"/>
    <col min="5887" max="5887" width="2" style="13" customWidth="1"/>
    <col min="5888" max="5888" width="21.5703125" style="13" customWidth="1"/>
    <col min="5889" max="5889" width="12.140625" style="13" customWidth="1"/>
    <col min="5890" max="5890" width="11.7109375" style="13" bestFit="1" customWidth="1"/>
    <col min="5891" max="5891" width="13" style="13" customWidth="1"/>
    <col min="5892" max="5892" width="12.42578125" style="13" customWidth="1"/>
    <col min="5893" max="5893" width="12.5703125" style="13" customWidth="1"/>
    <col min="5894" max="5894" width="1.42578125" style="13" customWidth="1"/>
    <col min="5895" max="5895" width="2.5703125" style="13" customWidth="1"/>
    <col min="5896" max="5896" width="59.85546875" style="13" customWidth="1"/>
    <col min="5897" max="5900" width="11.42578125" style="13"/>
    <col min="5901" max="5922" width="0" style="13" hidden="1" customWidth="1"/>
    <col min="5923" max="6142" width="11.42578125" style="13"/>
    <col min="6143" max="6143" width="2" style="13" customWidth="1"/>
    <col min="6144" max="6144" width="21.5703125" style="13" customWidth="1"/>
    <col min="6145" max="6145" width="12.140625" style="13" customWidth="1"/>
    <col min="6146" max="6146" width="11.7109375" style="13" bestFit="1" customWidth="1"/>
    <col min="6147" max="6147" width="13" style="13" customWidth="1"/>
    <col min="6148" max="6148" width="12.42578125" style="13" customWidth="1"/>
    <col min="6149" max="6149" width="12.5703125" style="13" customWidth="1"/>
    <col min="6150" max="6150" width="1.42578125" style="13" customWidth="1"/>
    <col min="6151" max="6151" width="2.5703125" style="13" customWidth="1"/>
    <col min="6152" max="6152" width="59.85546875" style="13" customWidth="1"/>
    <col min="6153" max="6156" width="11.42578125" style="13"/>
    <col min="6157" max="6178" width="0" style="13" hidden="1" customWidth="1"/>
    <col min="6179" max="6398" width="11.42578125" style="13"/>
    <col min="6399" max="6399" width="2" style="13" customWidth="1"/>
    <col min="6400" max="6400" width="21.5703125" style="13" customWidth="1"/>
    <col min="6401" max="6401" width="12.140625" style="13" customWidth="1"/>
    <col min="6402" max="6402" width="11.7109375" style="13" bestFit="1" customWidth="1"/>
    <col min="6403" max="6403" width="13" style="13" customWidth="1"/>
    <col min="6404" max="6404" width="12.42578125" style="13" customWidth="1"/>
    <col min="6405" max="6405" width="12.5703125" style="13" customWidth="1"/>
    <col min="6406" max="6406" width="1.42578125" style="13" customWidth="1"/>
    <col min="6407" max="6407" width="2.5703125" style="13" customWidth="1"/>
    <col min="6408" max="6408" width="59.85546875" style="13" customWidth="1"/>
    <col min="6409" max="6412" width="11.42578125" style="13"/>
    <col min="6413" max="6434" width="0" style="13" hidden="1" customWidth="1"/>
    <col min="6435" max="6654" width="11.42578125" style="13"/>
    <col min="6655" max="6655" width="2" style="13" customWidth="1"/>
    <col min="6656" max="6656" width="21.5703125" style="13" customWidth="1"/>
    <col min="6657" max="6657" width="12.140625" style="13" customWidth="1"/>
    <col min="6658" max="6658" width="11.7109375" style="13" bestFit="1" customWidth="1"/>
    <col min="6659" max="6659" width="13" style="13" customWidth="1"/>
    <col min="6660" max="6660" width="12.42578125" style="13" customWidth="1"/>
    <col min="6661" max="6661" width="12.5703125" style="13" customWidth="1"/>
    <col min="6662" max="6662" width="1.42578125" style="13" customWidth="1"/>
    <col min="6663" max="6663" width="2.5703125" style="13" customWidth="1"/>
    <col min="6664" max="6664" width="59.85546875" style="13" customWidth="1"/>
    <col min="6665" max="6668" width="11.42578125" style="13"/>
    <col min="6669" max="6690" width="0" style="13" hidden="1" customWidth="1"/>
    <col min="6691" max="6910" width="11.42578125" style="13"/>
    <col min="6911" max="6911" width="2" style="13" customWidth="1"/>
    <col min="6912" max="6912" width="21.5703125" style="13" customWidth="1"/>
    <col min="6913" max="6913" width="12.140625" style="13" customWidth="1"/>
    <col min="6914" max="6914" width="11.7109375" style="13" bestFit="1" customWidth="1"/>
    <col min="6915" max="6915" width="13" style="13" customWidth="1"/>
    <col min="6916" max="6916" width="12.42578125" style="13" customWidth="1"/>
    <col min="6917" max="6917" width="12.5703125" style="13" customWidth="1"/>
    <col min="6918" max="6918" width="1.42578125" style="13" customWidth="1"/>
    <col min="6919" max="6919" width="2.5703125" style="13" customWidth="1"/>
    <col min="6920" max="6920" width="59.85546875" style="13" customWidth="1"/>
    <col min="6921" max="6924" width="11.42578125" style="13"/>
    <col min="6925" max="6946" width="0" style="13" hidden="1" customWidth="1"/>
    <col min="6947" max="7166" width="11.42578125" style="13"/>
    <col min="7167" max="7167" width="2" style="13" customWidth="1"/>
    <col min="7168" max="7168" width="21.5703125" style="13" customWidth="1"/>
    <col min="7169" max="7169" width="12.140625" style="13" customWidth="1"/>
    <col min="7170" max="7170" width="11.7109375" style="13" bestFit="1" customWidth="1"/>
    <col min="7171" max="7171" width="13" style="13" customWidth="1"/>
    <col min="7172" max="7172" width="12.42578125" style="13" customWidth="1"/>
    <col min="7173" max="7173" width="12.5703125" style="13" customWidth="1"/>
    <col min="7174" max="7174" width="1.42578125" style="13" customWidth="1"/>
    <col min="7175" max="7175" width="2.5703125" style="13" customWidth="1"/>
    <col min="7176" max="7176" width="59.85546875" style="13" customWidth="1"/>
    <col min="7177" max="7180" width="11.42578125" style="13"/>
    <col min="7181" max="7202" width="0" style="13" hidden="1" customWidth="1"/>
    <col min="7203" max="7422" width="11.42578125" style="13"/>
    <col min="7423" max="7423" width="2" style="13" customWidth="1"/>
    <col min="7424" max="7424" width="21.5703125" style="13" customWidth="1"/>
    <col min="7425" max="7425" width="12.140625" style="13" customWidth="1"/>
    <col min="7426" max="7426" width="11.7109375" style="13" bestFit="1" customWidth="1"/>
    <col min="7427" max="7427" width="13" style="13" customWidth="1"/>
    <col min="7428" max="7428" width="12.42578125" style="13" customWidth="1"/>
    <col min="7429" max="7429" width="12.5703125" style="13" customWidth="1"/>
    <col min="7430" max="7430" width="1.42578125" style="13" customWidth="1"/>
    <col min="7431" max="7431" width="2.5703125" style="13" customWidth="1"/>
    <col min="7432" max="7432" width="59.85546875" style="13" customWidth="1"/>
    <col min="7433" max="7436" width="11.42578125" style="13"/>
    <col min="7437" max="7458" width="0" style="13" hidden="1" customWidth="1"/>
    <col min="7459" max="7678" width="11.42578125" style="13"/>
    <col min="7679" max="7679" width="2" style="13" customWidth="1"/>
    <col min="7680" max="7680" width="21.5703125" style="13" customWidth="1"/>
    <col min="7681" max="7681" width="12.140625" style="13" customWidth="1"/>
    <col min="7682" max="7682" width="11.7109375" style="13" bestFit="1" customWidth="1"/>
    <col min="7683" max="7683" width="13" style="13" customWidth="1"/>
    <col min="7684" max="7684" width="12.42578125" style="13" customWidth="1"/>
    <col min="7685" max="7685" width="12.5703125" style="13" customWidth="1"/>
    <col min="7686" max="7686" width="1.42578125" style="13" customWidth="1"/>
    <col min="7687" max="7687" width="2.5703125" style="13" customWidth="1"/>
    <col min="7688" max="7688" width="59.85546875" style="13" customWidth="1"/>
    <col min="7689" max="7692" width="11.42578125" style="13"/>
    <col min="7693" max="7714" width="0" style="13" hidden="1" customWidth="1"/>
    <col min="7715" max="7934" width="11.42578125" style="13"/>
    <col min="7935" max="7935" width="2" style="13" customWidth="1"/>
    <col min="7936" max="7936" width="21.5703125" style="13" customWidth="1"/>
    <col min="7937" max="7937" width="12.140625" style="13" customWidth="1"/>
    <col min="7938" max="7938" width="11.7109375" style="13" bestFit="1" customWidth="1"/>
    <col min="7939" max="7939" width="13" style="13" customWidth="1"/>
    <col min="7940" max="7940" width="12.42578125" style="13" customWidth="1"/>
    <col min="7941" max="7941" width="12.5703125" style="13" customWidth="1"/>
    <col min="7942" max="7942" width="1.42578125" style="13" customWidth="1"/>
    <col min="7943" max="7943" width="2.5703125" style="13" customWidth="1"/>
    <col min="7944" max="7944" width="59.85546875" style="13" customWidth="1"/>
    <col min="7945" max="7948" width="11.42578125" style="13"/>
    <col min="7949" max="7970" width="0" style="13" hidden="1" customWidth="1"/>
    <col min="7971" max="8190" width="11.42578125" style="13"/>
    <col min="8191" max="8191" width="2" style="13" customWidth="1"/>
    <col min="8192" max="8192" width="21.5703125" style="13" customWidth="1"/>
    <col min="8193" max="8193" width="12.140625" style="13" customWidth="1"/>
    <col min="8194" max="8194" width="11.7109375" style="13" bestFit="1" customWidth="1"/>
    <col min="8195" max="8195" width="13" style="13" customWidth="1"/>
    <col min="8196" max="8196" width="12.42578125" style="13" customWidth="1"/>
    <col min="8197" max="8197" width="12.5703125" style="13" customWidth="1"/>
    <col min="8198" max="8198" width="1.42578125" style="13" customWidth="1"/>
    <col min="8199" max="8199" width="2.5703125" style="13" customWidth="1"/>
    <col min="8200" max="8200" width="59.85546875" style="13" customWidth="1"/>
    <col min="8201" max="8204" width="11.42578125" style="13"/>
    <col min="8205" max="8226" width="0" style="13" hidden="1" customWidth="1"/>
    <col min="8227" max="8446" width="11.42578125" style="13"/>
    <col min="8447" max="8447" width="2" style="13" customWidth="1"/>
    <col min="8448" max="8448" width="21.5703125" style="13" customWidth="1"/>
    <col min="8449" max="8449" width="12.140625" style="13" customWidth="1"/>
    <col min="8450" max="8450" width="11.7109375" style="13" bestFit="1" customWidth="1"/>
    <col min="8451" max="8451" width="13" style="13" customWidth="1"/>
    <col min="8452" max="8452" width="12.42578125" style="13" customWidth="1"/>
    <col min="8453" max="8453" width="12.5703125" style="13" customWidth="1"/>
    <col min="8454" max="8454" width="1.42578125" style="13" customWidth="1"/>
    <col min="8455" max="8455" width="2.5703125" style="13" customWidth="1"/>
    <col min="8456" max="8456" width="59.85546875" style="13" customWidth="1"/>
    <col min="8457" max="8460" width="11.42578125" style="13"/>
    <col min="8461" max="8482" width="0" style="13" hidden="1" customWidth="1"/>
    <col min="8483" max="8702" width="11.42578125" style="13"/>
    <col min="8703" max="8703" width="2" style="13" customWidth="1"/>
    <col min="8704" max="8704" width="21.5703125" style="13" customWidth="1"/>
    <col min="8705" max="8705" width="12.140625" style="13" customWidth="1"/>
    <col min="8706" max="8706" width="11.7109375" style="13" bestFit="1" customWidth="1"/>
    <col min="8707" max="8707" width="13" style="13" customWidth="1"/>
    <col min="8708" max="8708" width="12.42578125" style="13" customWidth="1"/>
    <col min="8709" max="8709" width="12.5703125" style="13" customWidth="1"/>
    <col min="8710" max="8710" width="1.42578125" style="13" customWidth="1"/>
    <col min="8711" max="8711" width="2.5703125" style="13" customWidth="1"/>
    <col min="8712" max="8712" width="59.85546875" style="13" customWidth="1"/>
    <col min="8713" max="8716" width="11.42578125" style="13"/>
    <col min="8717" max="8738" width="0" style="13" hidden="1" customWidth="1"/>
    <col min="8739" max="8958" width="11.42578125" style="13"/>
    <col min="8959" max="8959" width="2" style="13" customWidth="1"/>
    <col min="8960" max="8960" width="21.5703125" style="13" customWidth="1"/>
    <col min="8961" max="8961" width="12.140625" style="13" customWidth="1"/>
    <col min="8962" max="8962" width="11.7109375" style="13" bestFit="1" customWidth="1"/>
    <col min="8963" max="8963" width="13" style="13" customWidth="1"/>
    <col min="8964" max="8964" width="12.42578125" style="13" customWidth="1"/>
    <col min="8965" max="8965" width="12.5703125" style="13" customWidth="1"/>
    <col min="8966" max="8966" width="1.42578125" style="13" customWidth="1"/>
    <col min="8967" max="8967" width="2.5703125" style="13" customWidth="1"/>
    <col min="8968" max="8968" width="59.85546875" style="13" customWidth="1"/>
    <col min="8969" max="8972" width="11.42578125" style="13"/>
    <col min="8973" max="8994" width="0" style="13" hidden="1" customWidth="1"/>
    <col min="8995" max="9214" width="11.42578125" style="13"/>
    <col min="9215" max="9215" width="2" style="13" customWidth="1"/>
    <col min="9216" max="9216" width="21.5703125" style="13" customWidth="1"/>
    <col min="9217" max="9217" width="12.140625" style="13" customWidth="1"/>
    <col min="9218" max="9218" width="11.7109375" style="13" bestFit="1" customWidth="1"/>
    <col min="9219" max="9219" width="13" style="13" customWidth="1"/>
    <col min="9220" max="9220" width="12.42578125" style="13" customWidth="1"/>
    <col min="9221" max="9221" width="12.5703125" style="13" customWidth="1"/>
    <col min="9222" max="9222" width="1.42578125" style="13" customWidth="1"/>
    <col min="9223" max="9223" width="2.5703125" style="13" customWidth="1"/>
    <col min="9224" max="9224" width="59.85546875" style="13" customWidth="1"/>
    <col min="9225" max="9228" width="11.42578125" style="13"/>
    <col min="9229" max="9250" width="0" style="13" hidden="1" customWidth="1"/>
    <col min="9251" max="9470" width="11.42578125" style="13"/>
    <col min="9471" max="9471" width="2" style="13" customWidth="1"/>
    <col min="9472" max="9472" width="21.5703125" style="13" customWidth="1"/>
    <col min="9473" max="9473" width="12.140625" style="13" customWidth="1"/>
    <col min="9474" max="9474" width="11.7109375" style="13" bestFit="1" customWidth="1"/>
    <col min="9475" max="9475" width="13" style="13" customWidth="1"/>
    <col min="9476" max="9476" width="12.42578125" style="13" customWidth="1"/>
    <col min="9477" max="9477" width="12.5703125" style="13" customWidth="1"/>
    <col min="9478" max="9478" width="1.42578125" style="13" customWidth="1"/>
    <col min="9479" max="9479" width="2.5703125" style="13" customWidth="1"/>
    <col min="9480" max="9480" width="59.85546875" style="13" customWidth="1"/>
    <col min="9481" max="9484" width="11.42578125" style="13"/>
    <col min="9485" max="9506" width="0" style="13" hidden="1" customWidth="1"/>
    <col min="9507" max="9726" width="11.42578125" style="13"/>
    <col min="9727" max="9727" width="2" style="13" customWidth="1"/>
    <col min="9728" max="9728" width="21.5703125" style="13" customWidth="1"/>
    <col min="9729" max="9729" width="12.140625" style="13" customWidth="1"/>
    <col min="9730" max="9730" width="11.7109375" style="13" bestFit="1" customWidth="1"/>
    <col min="9731" max="9731" width="13" style="13" customWidth="1"/>
    <col min="9732" max="9732" width="12.42578125" style="13" customWidth="1"/>
    <col min="9733" max="9733" width="12.5703125" style="13" customWidth="1"/>
    <col min="9734" max="9734" width="1.42578125" style="13" customWidth="1"/>
    <col min="9735" max="9735" width="2.5703125" style="13" customWidth="1"/>
    <col min="9736" max="9736" width="59.85546875" style="13" customWidth="1"/>
    <col min="9737" max="9740" width="11.42578125" style="13"/>
    <col min="9741" max="9762" width="0" style="13" hidden="1" customWidth="1"/>
    <col min="9763" max="9982" width="11.42578125" style="13"/>
    <col min="9983" max="9983" width="2" style="13" customWidth="1"/>
    <col min="9984" max="9984" width="21.5703125" style="13" customWidth="1"/>
    <col min="9985" max="9985" width="12.140625" style="13" customWidth="1"/>
    <col min="9986" max="9986" width="11.7109375" style="13" bestFit="1" customWidth="1"/>
    <col min="9987" max="9987" width="13" style="13" customWidth="1"/>
    <col min="9988" max="9988" width="12.42578125" style="13" customWidth="1"/>
    <col min="9989" max="9989" width="12.5703125" style="13" customWidth="1"/>
    <col min="9990" max="9990" width="1.42578125" style="13" customWidth="1"/>
    <col min="9991" max="9991" width="2.5703125" style="13" customWidth="1"/>
    <col min="9992" max="9992" width="59.85546875" style="13" customWidth="1"/>
    <col min="9993" max="9996" width="11.42578125" style="13"/>
    <col min="9997" max="10018" width="0" style="13" hidden="1" customWidth="1"/>
    <col min="10019" max="10238" width="11.42578125" style="13"/>
    <col min="10239" max="10239" width="2" style="13" customWidth="1"/>
    <col min="10240" max="10240" width="21.5703125" style="13" customWidth="1"/>
    <col min="10241" max="10241" width="12.140625" style="13" customWidth="1"/>
    <col min="10242" max="10242" width="11.7109375" style="13" bestFit="1" customWidth="1"/>
    <col min="10243" max="10243" width="13" style="13" customWidth="1"/>
    <col min="10244" max="10244" width="12.42578125" style="13" customWidth="1"/>
    <col min="10245" max="10245" width="12.5703125" style="13" customWidth="1"/>
    <col min="10246" max="10246" width="1.42578125" style="13" customWidth="1"/>
    <col min="10247" max="10247" width="2.5703125" style="13" customWidth="1"/>
    <col min="10248" max="10248" width="59.85546875" style="13" customWidth="1"/>
    <col min="10249" max="10252" width="11.42578125" style="13"/>
    <col min="10253" max="10274" width="0" style="13" hidden="1" customWidth="1"/>
    <col min="10275" max="10494" width="11.42578125" style="13"/>
    <col min="10495" max="10495" width="2" style="13" customWidth="1"/>
    <col min="10496" max="10496" width="21.5703125" style="13" customWidth="1"/>
    <col min="10497" max="10497" width="12.140625" style="13" customWidth="1"/>
    <col min="10498" max="10498" width="11.7109375" style="13" bestFit="1" customWidth="1"/>
    <col min="10499" max="10499" width="13" style="13" customWidth="1"/>
    <col min="10500" max="10500" width="12.42578125" style="13" customWidth="1"/>
    <col min="10501" max="10501" width="12.5703125" style="13" customWidth="1"/>
    <col min="10502" max="10502" width="1.42578125" style="13" customWidth="1"/>
    <col min="10503" max="10503" width="2.5703125" style="13" customWidth="1"/>
    <col min="10504" max="10504" width="59.85546875" style="13" customWidth="1"/>
    <col min="10505" max="10508" width="11.42578125" style="13"/>
    <col min="10509" max="10530" width="0" style="13" hidden="1" customWidth="1"/>
    <col min="10531" max="10750" width="11.42578125" style="13"/>
    <col min="10751" max="10751" width="2" style="13" customWidth="1"/>
    <col min="10752" max="10752" width="21.5703125" style="13" customWidth="1"/>
    <col min="10753" max="10753" width="12.140625" style="13" customWidth="1"/>
    <col min="10754" max="10754" width="11.7109375" style="13" bestFit="1" customWidth="1"/>
    <col min="10755" max="10755" width="13" style="13" customWidth="1"/>
    <col min="10756" max="10756" width="12.42578125" style="13" customWidth="1"/>
    <col min="10757" max="10757" width="12.5703125" style="13" customWidth="1"/>
    <col min="10758" max="10758" width="1.42578125" style="13" customWidth="1"/>
    <col min="10759" max="10759" width="2.5703125" style="13" customWidth="1"/>
    <col min="10760" max="10760" width="59.85546875" style="13" customWidth="1"/>
    <col min="10761" max="10764" width="11.42578125" style="13"/>
    <col min="10765" max="10786" width="0" style="13" hidden="1" customWidth="1"/>
    <col min="10787" max="11006" width="11.42578125" style="13"/>
    <col min="11007" max="11007" width="2" style="13" customWidth="1"/>
    <col min="11008" max="11008" width="21.5703125" style="13" customWidth="1"/>
    <col min="11009" max="11009" width="12.140625" style="13" customWidth="1"/>
    <col min="11010" max="11010" width="11.7109375" style="13" bestFit="1" customWidth="1"/>
    <col min="11011" max="11011" width="13" style="13" customWidth="1"/>
    <col min="11012" max="11012" width="12.42578125" style="13" customWidth="1"/>
    <col min="11013" max="11013" width="12.5703125" style="13" customWidth="1"/>
    <col min="11014" max="11014" width="1.42578125" style="13" customWidth="1"/>
    <col min="11015" max="11015" width="2.5703125" style="13" customWidth="1"/>
    <col min="11016" max="11016" width="59.85546875" style="13" customWidth="1"/>
    <col min="11017" max="11020" width="11.42578125" style="13"/>
    <col min="11021" max="11042" width="0" style="13" hidden="1" customWidth="1"/>
    <col min="11043" max="11262" width="11.42578125" style="13"/>
    <col min="11263" max="11263" width="2" style="13" customWidth="1"/>
    <col min="11264" max="11264" width="21.5703125" style="13" customWidth="1"/>
    <col min="11265" max="11265" width="12.140625" style="13" customWidth="1"/>
    <col min="11266" max="11266" width="11.7109375" style="13" bestFit="1" customWidth="1"/>
    <col min="11267" max="11267" width="13" style="13" customWidth="1"/>
    <col min="11268" max="11268" width="12.42578125" style="13" customWidth="1"/>
    <col min="11269" max="11269" width="12.5703125" style="13" customWidth="1"/>
    <col min="11270" max="11270" width="1.42578125" style="13" customWidth="1"/>
    <col min="11271" max="11271" width="2.5703125" style="13" customWidth="1"/>
    <col min="11272" max="11272" width="59.85546875" style="13" customWidth="1"/>
    <col min="11273" max="11276" width="11.42578125" style="13"/>
    <col min="11277" max="11298" width="0" style="13" hidden="1" customWidth="1"/>
    <col min="11299" max="11518" width="11.42578125" style="13"/>
    <col min="11519" max="11519" width="2" style="13" customWidth="1"/>
    <col min="11520" max="11520" width="21.5703125" style="13" customWidth="1"/>
    <col min="11521" max="11521" width="12.140625" style="13" customWidth="1"/>
    <col min="11522" max="11522" width="11.7109375" style="13" bestFit="1" customWidth="1"/>
    <col min="11523" max="11523" width="13" style="13" customWidth="1"/>
    <col min="11524" max="11524" width="12.42578125" style="13" customWidth="1"/>
    <col min="11525" max="11525" width="12.5703125" style="13" customWidth="1"/>
    <col min="11526" max="11526" width="1.42578125" style="13" customWidth="1"/>
    <col min="11527" max="11527" width="2.5703125" style="13" customWidth="1"/>
    <col min="11528" max="11528" width="59.85546875" style="13" customWidth="1"/>
    <col min="11529" max="11532" width="11.42578125" style="13"/>
    <col min="11533" max="11554" width="0" style="13" hidden="1" customWidth="1"/>
    <col min="11555" max="11774" width="11.42578125" style="13"/>
    <col min="11775" max="11775" width="2" style="13" customWidth="1"/>
    <col min="11776" max="11776" width="21.5703125" style="13" customWidth="1"/>
    <col min="11777" max="11777" width="12.140625" style="13" customWidth="1"/>
    <col min="11778" max="11778" width="11.7109375" style="13" bestFit="1" customWidth="1"/>
    <col min="11779" max="11779" width="13" style="13" customWidth="1"/>
    <col min="11780" max="11780" width="12.42578125" style="13" customWidth="1"/>
    <col min="11781" max="11781" width="12.5703125" style="13" customWidth="1"/>
    <col min="11782" max="11782" width="1.42578125" style="13" customWidth="1"/>
    <col min="11783" max="11783" width="2.5703125" style="13" customWidth="1"/>
    <col min="11784" max="11784" width="59.85546875" style="13" customWidth="1"/>
    <col min="11785" max="11788" width="11.42578125" style="13"/>
    <col min="11789" max="11810" width="0" style="13" hidden="1" customWidth="1"/>
    <col min="11811" max="12030" width="11.42578125" style="13"/>
    <col min="12031" max="12031" width="2" style="13" customWidth="1"/>
    <col min="12032" max="12032" width="21.5703125" style="13" customWidth="1"/>
    <col min="12033" max="12033" width="12.140625" style="13" customWidth="1"/>
    <col min="12034" max="12034" width="11.7109375" style="13" bestFit="1" customWidth="1"/>
    <col min="12035" max="12035" width="13" style="13" customWidth="1"/>
    <col min="12036" max="12036" width="12.42578125" style="13" customWidth="1"/>
    <col min="12037" max="12037" width="12.5703125" style="13" customWidth="1"/>
    <col min="12038" max="12038" width="1.42578125" style="13" customWidth="1"/>
    <col min="12039" max="12039" width="2.5703125" style="13" customWidth="1"/>
    <col min="12040" max="12040" width="59.85546875" style="13" customWidth="1"/>
    <col min="12041" max="12044" width="11.42578125" style="13"/>
    <col min="12045" max="12066" width="0" style="13" hidden="1" customWidth="1"/>
    <col min="12067" max="12286" width="11.42578125" style="13"/>
    <col min="12287" max="12287" width="2" style="13" customWidth="1"/>
    <col min="12288" max="12288" width="21.5703125" style="13" customWidth="1"/>
    <col min="12289" max="12289" width="12.140625" style="13" customWidth="1"/>
    <col min="12290" max="12290" width="11.7109375" style="13" bestFit="1" customWidth="1"/>
    <col min="12291" max="12291" width="13" style="13" customWidth="1"/>
    <col min="12292" max="12292" width="12.42578125" style="13" customWidth="1"/>
    <col min="12293" max="12293" width="12.5703125" style="13" customWidth="1"/>
    <col min="12294" max="12294" width="1.42578125" style="13" customWidth="1"/>
    <col min="12295" max="12295" width="2.5703125" style="13" customWidth="1"/>
    <col min="12296" max="12296" width="59.85546875" style="13" customWidth="1"/>
    <col min="12297" max="12300" width="11.42578125" style="13"/>
    <col min="12301" max="12322" width="0" style="13" hidden="1" customWidth="1"/>
    <col min="12323" max="12542" width="11.42578125" style="13"/>
    <col min="12543" max="12543" width="2" style="13" customWidth="1"/>
    <col min="12544" max="12544" width="21.5703125" style="13" customWidth="1"/>
    <col min="12545" max="12545" width="12.140625" style="13" customWidth="1"/>
    <col min="12546" max="12546" width="11.7109375" style="13" bestFit="1" customWidth="1"/>
    <col min="12547" max="12547" width="13" style="13" customWidth="1"/>
    <col min="12548" max="12548" width="12.42578125" style="13" customWidth="1"/>
    <col min="12549" max="12549" width="12.5703125" style="13" customWidth="1"/>
    <col min="12550" max="12550" width="1.42578125" style="13" customWidth="1"/>
    <col min="12551" max="12551" width="2.5703125" style="13" customWidth="1"/>
    <col min="12552" max="12552" width="59.85546875" style="13" customWidth="1"/>
    <col min="12553" max="12556" width="11.42578125" style="13"/>
    <col min="12557" max="12578" width="0" style="13" hidden="1" customWidth="1"/>
    <col min="12579" max="12798" width="11.42578125" style="13"/>
    <col min="12799" max="12799" width="2" style="13" customWidth="1"/>
    <col min="12800" max="12800" width="21.5703125" style="13" customWidth="1"/>
    <col min="12801" max="12801" width="12.140625" style="13" customWidth="1"/>
    <col min="12802" max="12802" width="11.7109375" style="13" bestFit="1" customWidth="1"/>
    <col min="12803" max="12803" width="13" style="13" customWidth="1"/>
    <col min="12804" max="12804" width="12.42578125" style="13" customWidth="1"/>
    <col min="12805" max="12805" width="12.5703125" style="13" customWidth="1"/>
    <col min="12806" max="12806" width="1.42578125" style="13" customWidth="1"/>
    <col min="12807" max="12807" width="2.5703125" style="13" customWidth="1"/>
    <col min="12808" max="12808" width="59.85546875" style="13" customWidth="1"/>
    <col min="12809" max="12812" width="11.42578125" style="13"/>
    <col min="12813" max="12834" width="0" style="13" hidden="1" customWidth="1"/>
    <col min="12835" max="13054" width="11.42578125" style="13"/>
    <col min="13055" max="13055" width="2" style="13" customWidth="1"/>
    <col min="13056" max="13056" width="21.5703125" style="13" customWidth="1"/>
    <col min="13057" max="13057" width="12.140625" style="13" customWidth="1"/>
    <col min="13058" max="13058" width="11.7109375" style="13" bestFit="1" customWidth="1"/>
    <col min="13059" max="13059" width="13" style="13" customWidth="1"/>
    <col min="13060" max="13060" width="12.42578125" style="13" customWidth="1"/>
    <col min="13061" max="13061" width="12.5703125" style="13" customWidth="1"/>
    <col min="13062" max="13062" width="1.42578125" style="13" customWidth="1"/>
    <col min="13063" max="13063" width="2.5703125" style="13" customWidth="1"/>
    <col min="13064" max="13064" width="59.85546875" style="13" customWidth="1"/>
    <col min="13065" max="13068" width="11.42578125" style="13"/>
    <col min="13069" max="13090" width="0" style="13" hidden="1" customWidth="1"/>
    <col min="13091" max="13310" width="11.42578125" style="13"/>
    <col min="13311" max="13311" width="2" style="13" customWidth="1"/>
    <col min="13312" max="13312" width="21.5703125" style="13" customWidth="1"/>
    <col min="13313" max="13313" width="12.140625" style="13" customWidth="1"/>
    <col min="13314" max="13314" width="11.7109375" style="13" bestFit="1" customWidth="1"/>
    <col min="13315" max="13315" width="13" style="13" customWidth="1"/>
    <col min="13316" max="13316" width="12.42578125" style="13" customWidth="1"/>
    <col min="13317" max="13317" width="12.5703125" style="13" customWidth="1"/>
    <col min="13318" max="13318" width="1.42578125" style="13" customWidth="1"/>
    <col min="13319" max="13319" width="2.5703125" style="13" customWidth="1"/>
    <col min="13320" max="13320" width="59.85546875" style="13" customWidth="1"/>
    <col min="13321" max="13324" width="11.42578125" style="13"/>
    <col min="13325" max="13346" width="0" style="13" hidden="1" customWidth="1"/>
    <col min="13347" max="13566" width="11.42578125" style="13"/>
    <col min="13567" max="13567" width="2" style="13" customWidth="1"/>
    <col min="13568" max="13568" width="21.5703125" style="13" customWidth="1"/>
    <col min="13569" max="13569" width="12.140625" style="13" customWidth="1"/>
    <col min="13570" max="13570" width="11.7109375" style="13" bestFit="1" customWidth="1"/>
    <col min="13571" max="13571" width="13" style="13" customWidth="1"/>
    <col min="13572" max="13572" width="12.42578125" style="13" customWidth="1"/>
    <col min="13573" max="13573" width="12.5703125" style="13" customWidth="1"/>
    <col min="13574" max="13574" width="1.42578125" style="13" customWidth="1"/>
    <col min="13575" max="13575" width="2.5703125" style="13" customWidth="1"/>
    <col min="13576" max="13576" width="59.85546875" style="13" customWidth="1"/>
    <col min="13577" max="13580" width="11.42578125" style="13"/>
    <col min="13581" max="13602" width="0" style="13" hidden="1" customWidth="1"/>
    <col min="13603" max="13822" width="11.42578125" style="13"/>
    <col min="13823" max="13823" width="2" style="13" customWidth="1"/>
    <col min="13824" max="13824" width="21.5703125" style="13" customWidth="1"/>
    <col min="13825" max="13825" width="12.140625" style="13" customWidth="1"/>
    <col min="13826" max="13826" width="11.7109375" style="13" bestFit="1" customWidth="1"/>
    <col min="13827" max="13827" width="13" style="13" customWidth="1"/>
    <col min="13828" max="13828" width="12.42578125" style="13" customWidth="1"/>
    <col min="13829" max="13829" width="12.5703125" style="13" customWidth="1"/>
    <col min="13830" max="13830" width="1.42578125" style="13" customWidth="1"/>
    <col min="13831" max="13831" width="2.5703125" style="13" customWidth="1"/>
    <col min="13832" max="13832" width="59.85546875" style="13" customWidth="1"/>
    <col min="13833" max="13836" width="11.42578125" style="13"/>
    <col min="13837" max="13858" width="0" style="13" hidden="1" customWidth="1"/>
    <col min="13859" max="14078" width="11.42578125" style="13"/>
    <col min="14079" max="14079" width="2" style="13" customWidth="1"/>
    <col min="14080" max="14080" width="21.5703125" style="13" customWidth="1"/>
    <col min="14081" max="14081" width="12.140625" style="13" customWidth="1"/>
    <col min="14082" max="14082" width="11.7109375" style="13" bestFit="1" customWidth="1"/>
    <col min="14083" max="14083" width="13" style="13" customWidth="1"/>
    <col min="14084" max="14084" width="12.42578125" style="13" customWidth="1"/>
    <col min="14085" max="14085" width="12.5703125" style="13" customWidth="1"/>
    <col min="14086" max="14086" width="1.42578125" style="13" customWidth="1"/>
    <col min="14087" max="14087" width="2.5703125" style="13" customWidth="1"/>
    <col min="14088" max="14088" width="59.85546875" style="13" customWidth="1"/>
    <col min="14089" max="14092" width="11.42578125" style="13"/>
    <col min="14093" max="14114" width="0" style="13" hidden="1" customWidth="1"/>
    <col min="14115" max="14334" width="11.42578125" style="13"/>
    <col min="14335" max="14335" width="2" style="13" customWidth="1"/>
    <col min="14336" max="14336" width="21.5703125" style="13" customWidth="1"/>
    <col min="14337" max="14337" width="12.140625" style="13" customWidth="1"/>
    <col min="14338" max="14338" width="11.7109375" style="13" bestFit="1" customWidth="1"/>
    <col min="14339" max="14339" width="13" style="13" customWidth="1"/>
    <col min="14340" max="14340" width="12.42578125" style="13" customWidth="1"/>
    <col min="14341" max="14341" width="12.5703125" style="13" customWidth="1"/>
    <col min="14342" max="14342" width="1.42578125" style="13" customWidth="1"/>
    <col min="14343" max="14343" width="2.5703125" style="13" customWidth="1"/>
    <col min="14344" max="14344" width="59.85546875" style="13" customWidth="1"/>
    <col min="14345" max="14348" width="11.42578125" style="13"/>
    <col min="14349" max="14370" width="0" style="13" hidden="1" customWidth="1"/>
    <col min="14371" max="14590" width="11.42578125" style="13"/>
    <col min="14591" max="14591" width="2" style="13" customWidth="1"/>
    <col min="14592" max="14592" width="21.5703125" style="13" customWidth="1"/>
    <col min="14593" max="14593" width="12.140625" style="13" customWidth="1"/>
    <col min="14594" max="14594" width="11.7109375" style="13" bestFit="1" customWidth="1"/>
    <col min="14595" max="14595" width="13" style="13" customWidth="1"/>
    <col min="14596" max="14596" width="12.42578125" style="13" customWidth="1"/>
    <col min="14597" max="14597" width="12.5703125" style="13" customWidth="1"/>
    <col min="14598" max="14598" width="1.42578125" style="13" customWidth="1"/>
    <col min="14599" max="14599" width="2.5703125" style="13" customWidth="1"/>
    <col min="14600" max="14600" width="59.85546875" style="13" customWidth="1"/>
    <col min="14601" max="14604" width="11.42578125" style="13"/>
    <col min="14605" max="14626" width="0" style="13" hidden="1" customWidth="1"/>
    <col min="14627" max="14846" width="11.42578125" style="13"/>
    <col min="14847" max="14847" width="2" style="13" customWidth="1"/>
    <col min="14848" max="14848" width="21.5703125" style="13" customWidth="1"/>
    <col min="14849" max="14849" width="12.140625" style="13" customWidth="1"/>
    <col min="14850" max="14850" width="11.7109375" style="13" bestFit="1" customWidth="1"/>
    <col min="14851" max="14851" width="13" style="13" customWidth="1"/>
    <col min="14852" max="14852" width="12.42578125" style="13" customWidth="1"/>
    <col min="14853" max="14853" width="12.5703125" style="13" customWidth="1"/>
    <col min="14854" max="14854" width="1.42578125" style="13" customWidth="1"/>
    <col min="14855" max="14855" width="2.5703125" style="13" customWidth="1"/>
    <col min="14856" max="14856" width="59.85546875" style="13" customWidth="1"/>
    <col min="14857" max="14860" width="11.42578125" style="13"/>
    <col min="14861" max="14882" width="0" style="13" hidden="1" customWidth="1"/>
    <col min="14883" max="15102" width="11.42578125" style="13"/>
    <col min="15103" max="15103" width="2" style="13" customWidth="1"/>
    <col min="15104" max="15104" width="21.5703125" style="13" customWidth="1"/>
    <col min="15105" max="15105" width="12.140625" style="13" customWidth="1"/>
    <col min="15106" max="15106" width="11.7109375" style="13" bestFit="1" customWidth="1"/>
    <col min="15107" max="15107" width="13" style="13" customWidth="1"/>
    <col min="15108" max="15108" width="12.42578125" style="13" customWidth="1"/>
    <col min="15109" max="15109" width="12.5703125" style="13" customWidth="1"/>
    <col min="15110" max="15110" width="1.42578125" style="13" customWidth="1"/>
    <col min="15111" max="15111" width="2.5703125" style="13" customWidth="1"/>
    <col min="15112" max="15112" width="59.85546875" style="13" customWidth="1"/>
    <col min="15113" max="15116" width="11.42578125" style="13"/>
    <col min="15117" max="15138" width="0" style="13" hidden="1" customWidth="1"/>
    <col min="15139" max="15358" width="11.42578125" style="13"/>
    <col min="15359" max="15359" width="2" style="13" customWidth="1"/>
    <col min="15360" max="15360" width="21.5703125" style="13" customWidth="1"/>
    <col min="15361" max="15361" width="12.140625" style="13" customWidth="1"/>
    <col min="15362" max="15362" width="11.7109375" style="13" bestFit="1" customWidth="1"/>
    <col min="15363" max="15363" width="13" style="13" customWidth="1"/>
    <col min="15364" max="15364" width="12.42578125" style="13" customWidth="1"/>
    <col min="15365" max="15365" width="12.5703125" style="13" customWidth="1"/>
    <col min="15366" max="15366" width="1.42578125" style="13" customWidth="1"/>
    <col min="15367" max="15367" width="2.5703125" style="13" customWidth="1"/>
    <col min="15368" max="15368" width="59.85546875" style="13" customWidth="1"/>
    <col min="15369" max="15372" width="11.42578125" style="13"/>
    <col min="15373" max="15394" width="0" style="13" hidden="1" customWidth="1"/>
    <col min="15395" max="15614" width="11.42578125" style="13"/>
    <col min="15615" max="15615" width="2" style="13" customWidth="1"/>
    <col min="15616" max="15616" width="21.5703125" style="13" customWidth="1"/>
    <col min="15617" max="15617" width="12.140625" style="13" customWidth="1"/>
    <col min="15618" max="15618" width="11.7109375" style="13" bestFit="1" customWidth="1"/>
    <col min="15619" max="15619" width="13" style="13" customWidth="1"/>
    <col min="15620" max="15620" width="12.42578125" style="13" customWidth="1"/>
    <col min="15621" max="15621" width="12.5703125" style="13" customWidth="1"/>
    <col min="15622" max="15622" width="1.42578125" style="13" customWidth="1"/>
    <col min="15623" max="15623" width="2.5703125" style="13" customWidth="1"/>
    <col min="15624" max="15624" width="59.85546875" style="13" customWidth="1"/>
    <col min="15625" max="15628" width="11.42578125" style="13"/>
    <col min="15629" max="15650" width="0" style="13" hidden="1" customWidth="1"/>
    <col min="15651" max="15870" width="11.42578125" style="13"/>
    <col min="15871" max="15871" width="2" style="13" customWidth="1"/>
    <col min="15872" max="15872" width="21.5703125" style="13" customWidth="1"/>
    <col min="15873" max="15873" width="12.140625" style="13" customWidth="1"/>
    <col min="15874" max="15874" width="11.7109375" style="13" bestFit="1" customWidth="1"/>
    <col min="15875" max="15875" width="13" style="13" customWidth="1"/>
    <col min="15876" max="15876" width="12.42578125" style="13" customWidth="1"/>
    <col min="15877" max="15877" width="12.5703125" style="13" customWidth="1"/>
    <col min="15878" max="15878" width="1.42578125" style="13" customWidth="1"/>
    <col min="15879" max="15879" width="2.5703125" style="13" customWidth="1"/>
    <col min="15880" max="15880" width="59.85546875" style="13" customWidth="1"/>
    <col min="15881" max="15884" width="11.42578125" style="13"/>
    <col min="15885" max="15906" width="0" style="13" hidden="1" customWidth="1"/>
    <col min="15907" max="16126" width="11.42578125" style="13"/>
    <col min="16127" max="16127" width="2" style="13" customWidth="1"/>
    <col min="16128" max="16128" width="21.5703125" style="13" customWidth="1"/>
    <col min="16129" max="16129" width="12.140625" style="13" customWidth="1"/>
    <col min="16130" max="16130" width="11.7109375" style="13" bestFit="1" customWidth="1"/>
    <col min="16131" max="16131" width="13" style="13" customWidth="1"/>
    <col min="16132" max="16132" width="12.42578125" style="13" customWidth="1"/>
    <col min="16133" max="16133" width="12.5703125" style="13" customWidth="1"/>
    <col min="16134" max="16134" width="1.42578125" style="13" customWidth="1"/>
    <col min="16135" max="16135" width="2.5703125" style="13" customWidth="1"/>
    <col min="16136" max="16136" width="59.85546875" style="13" customWidth="1"/>
    <col min="16137" max="16140" width="11.42578125" style="13"/>
    <col min="16141" max="16162" width="0" style="13" hidden="1" customWidth="1"/>
    <col min="16163" max="16384" width="11.42578125" style="13"/>
  </cols>
  <sheetData>
    <row r="1" spans="1:56" x14ac:dyDescent="0.2">
      <c r="A1" s="12"/>
      <c r="B1" s="12"/>
      <c r="C1" s="12"/>
      <c r="D1" s="12"/>
      <c r="E1" s="12"/>
      <c r="F1" s="12"/>
      <c r="G1" s="12"/>
      <c r="H1" s="12"/>
    </row>
    <row r="2" spans="1:56" ht="18" customHeight="1" x14ac:dyDescent="0.2">
      <c r="A2" s="14"/>
      <c r="B2" s="15" t="s">
        <v>25</v>
      </c>
      <c r="C2" s="16"/>
      <c r="D2" s="16"/>
      <c r="E2" s="219"/>
      <c r="F2" s="220"/>
      <c r="G2" s="17"/>
      <c r="H2" s="17"/>
      <c r="I2" s="18"/>
      <c r="J2" s="18"/>
      <c r="K2" s="19"/>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ht="14.25" x14ac:dyDescent="0.2">
      <c r="A3" s="14"/>
      <c r="B3" s="21" t="s">
        <v>26</v>
      </c>
      <c r="C3" s="221" t="s">
        <v>107</v>
      </c>
      <c r="D3" s="222"/>
      <c r="E3" s="222"/>
      <c r="F3" s="223"/>
      <c r="G3" s="17"/>
      <c r="H3" s="17"/>
      <c r="I3" s="18"/>
      <c r="J3" s="18"/>
      <c r="K3" s="19"/>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x14ac:dyDescent="0.2">
      <c r="A4" s="22"/>
      <c r="B4" s="23"/>
      <c r="C4" s="24"/>
      <c r="D4" s="24"/>
      <c r="E4" s="24"/>
      <c r="F4" s="25"/>
      <c r="G4" s="25"/>
      <c r="H4" s="25"/>
      <c r="I4" s="26"/>
      <c r="J4" s="27"/>
      <c r="K4" s="27"/>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x14ac:dyDescent="0.2">
      <c r="A5" s="22"/>
      <c r="B5" s="28" t="s">
        <v>27</v>
      </c>
      <c r="C5" s="29"/>
      <c r="D5" s="30">
        <v>3817.21</v>
      </c>
      <c r="E5" s="24"/>
      <c r="F5" s="218" t="str">
        <f>+IF(OR(D5=0,D5=""),"Debe ingresar la superficie física","")</f>
        <v/>
      </c>
      <c r="G5" s="218"/>
      <c r="H5" s="12"/>
      <c r="K5" s="27"/>
      <c r="L5" s="20"/>
      <c r="M5" s="20"/>
      <c r="N5" s="20"/>
      <c r="O5" s="20"/>
      <c r="P5" s="20"/>
      <c r="Q5" s="20"/>
      <c r="R5" s="20">
        <v>0</v>
      </c>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row>
    <row r="6" spans="1:56" x14ac:dyDescent="0.2">
      <c r="A6" s="22"/>
      <c r="B6" s="24"/>
      <c r="C6" s="24"/>
      <c r="D6" s="24"/>
      <c r="E6" s="24"/>
      <c r="F6" s="218"/>
      <c r="G6" s="218"/>
      <c r="H6" s="12"/>
      <c r="M6" s="216"/>
      <c r="N6" s="216"/>
      <c r="O6" s="217"/>
      <c r="P6" s="217"/>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row>
    <row r="7" spans="1:56" ht="12.75" customHeight="1" x14ac:dyDescent="0.2">
      <c r="A7" s="22"/>
      <c r="B7" s="28" t="s">
        <v>28</v>
      </c>
      <c r="C7" s="29"/>
      <c r="D7" s="30">
        <v>2806.22</v>
      </c>
      <c r="E7" s="24"/>
      <c r="F7" s="218" t="str">
        <f>+IF(OR(D7=0,D7=""),"Debe ingresar la superficie regable máxima","")</f>
        <v/>
      </c>
      <c r="G7" s="218"/>
      <c r="H7" s="31"/>
      <c r="M7" s="27"/>
      <c r="N7" s="27"/>
      <c r="O7" s="27"/>
      <c r="P7" s="27"/>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row>
    <row r="8" spans="1:56" x14ac:dyDescent="0.2">
      <c r="A8" s="22"/>
      <c r="B8" s="28" t="s">
        <v>108</v>
      </c>
      <c r="C8" s="24"/>
      <c r="D8" s="30">
        <v>296.33</v>
      </c>
      <c r="E8" s="34" t="s">
        <v>29</v>
      </c>
      <c r="F8" s="218"/>
      <c r="G8" s="218"/>
      <c r="H8" s="31"/>
      <c r="M8" s="27"/>
      <c r="N8" s="27"/>
      <c r="O8" s="27"/>
      <c r="P8" s="27"/>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row>
    <row r="9" spans="1:56" ht="12.75" customHeight="1" x14ac:dyDescent="0.2">
      <c r="A9" s="22"/>
      <c r="B9" s="28" t="str">
        <f>T70</f>
        <v>% factor de ponderación   x Q85% (l/s)</v>
      </c>
      <c r="C9" s="29"/>
      <c r="D9" s="30">
        <f>'Cálculo factor '!C16*'Cálculo de superficie'!D8</f>
        <v>197.55333333333331</v>
      </c>
      <c r="E9" s="34" t="s">
        <v>29</v>
      </c>
      <c r="F9" s="218"/>
      <c r="G9" s="218"/>
      <c r="H9" s="35"/>
      <c r="J9" s="36"/>
      <c r="K9" s="27"/>
      <c r="L9" s="27"/>
      <c r="M9" s="37"/>
      <c r="N9" s="27"/>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row>
    <row r="10" spans="1:56" x14ac:dyDescent="0.2">
      <c r="A10" s="22"/>
      <c r="B10" s="24"/>
      <c r="C10" s="24"/>
      <c r="D10" s="24"/>
      <c r="E10" s="24"/>
      <c r="F10" s="218"/>
      <c r="G10" s="218"/>
      <c r="H10" s="12"/>
      <c r="J10" s="38"/>
      <c r="K10" s="27"/>
      <c r="L10" s="27"/>
      <c r="M10" s="39"/>
      <c r="N10" s="38"/>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row>
    <row r="11" spans="1:56" x14ac:dyDescent="0.2">
      <c r="A11" s="22"/>
      <c r="B11" s="40" t="s">
        <v>30</v>
      </c>
      <c r="C11" s="24"/>
      <c r="D11" s="24"/>
      <c r="E11" s="41"/>
      <c r="F11" s="218"/>
      <c r="G11" s="218"/>
      <c r="H11" s="12"/>
      <c r="J11" s="38"/>
      <c r="K11" s="27"/>
      <c r="L11" s="27"/>
      <c r="M11" s="42"/>
      <c r="N11" s="38"/>
      <c r="O11" s="39"/>
      <c r="P11" s="38"/>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row>
    <row r="12" spans="1:56" x14ac:dyDescent="0.2">
      <c r="A12" s="22"/>
      <c r="B12" s="28" t="s">
        <v>31</v>
      </c>
      <c r="C12" s="29"/>
      <c r="D12" s="30">
        <v>0.69389000000000001</v>
      </c>
      <c r="E12" s="34" t="str">
        <f>IF(E9=Q70,"",IF(E9=Q70," ",(IF(E9=Q71,R71,R72))))</f>
        <v>l/s/ha</v>
      </c>
      <c r="F12" s="218"/>
      <c r="G12" s="218"/>
      <c r="H12" s="12"/>
      <c r="I12" s="33"/>
      <c r="J12" s="44"/>
      <c r="K12" s="45"/>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row>
    <row r="13" spans="1:56" x14ac:dyDescent="0.2">
      <c r="A13" s="22"/>
      <c r="B13" s="24"/>
      <c r="C13" s="24"/>
      <c r="D13" s="24"/>
      <c r="E13" s="24"/>
      <c r="F13" s="218"/>
      <c r="G13" s="218"/>
      <c r="H13" s="12"/>
      <c r="I13" s="38"/>
      <c r="J13" s="46"/>
      <c r="K13" s="45"/>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row>
    <row r="14" spans="1:56" x14ac:dyDescent="0.2">
      <c r="A14" s="22"/>
      <c r="B14" s="24" t="s">
        <v>35</v>
      </c>
      <c r="C14" s="47" t="s">
        <v>14</v>
      </c>
      <c r="D14" s="47" t="s">
        <v>36</v>
      </c>
      <c r="E14" s="47"/>
      <c r="F14" s="218"/>
      <c r="G14" s="218"/>
      <c r="H14" s="12"/>
      <c r="I14" s="38"/>
      <c r="J14" s="46"/>
      <c r="K14" s="45"/>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row>
    <row r="15" spans="1:56" ht="12.75" customHeight="1" x14ac:dyDescent="0.2">
      <c r="A15" s="22"/>
      <c r="B15" s="48" t="s">
        <v>16</v>
      </c>
      <c r="C15" s="49">
        <v>2800</v>
      </c>
      <c r="D15" s="50">
        <f>IF(B15="","",IF(C15="si",VLOOKUP(B15,N71:P83,3,0),VLOOKUP(B15,N71:P83,2,0)))</f>
        <v>0.3</v>
      </c>
      <c r="E15" s="24"/>
      <c r="F15" s="218"/>
      <c r="G15" s="218"/>
      <c r="H15" s="12"/>
      <c r="I15" s="38"/>
      <c r="J15" s="46"/>
      <c r="K15" s="45"/>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row>
    <row r="16" spans="1:56" x14ac:dyDescent="0.2">
      <c r="A16" s="22"/>
      <c r="B16" s="48" t="s">
        <v>17</v>
      </c>
      <c r="C16" s="51"/>
      <c r="D16" s="50">
        <f>IF(B16="","",IF(C16="si",VLOOKUP(B16,N71:P83,3,0),VLOOKUP(B16,N71:P83,2,0)))</f>
        <v>0.45</v>
      </c>
      <c r="E16" s="52"/>
      <c r="F16" s="218"/>
      <c r="G16" s="218"/>
      <c r="H16" s="12"/>
      <c r="I16" s="38"/>
      <c r="J16" s="38"/>
      <c r="K16" s="53"/>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row>
    <row r="17" spans="1:56" x14ac:dyDescent="0.2">
      <c r="A17" s="22"/>
      <c r="B17" s="48" t="s">
        <v>37</v>
      </c>
      <c r="C17" s="49"/>
      <c r="D17" s="50">
        <f>IF(B17="","",IF(C17="si",VLOOKUP(B17,N71:P83,3,0),VLOOKUP(B17,N71:P83,2,0)))</f>
        <v>0.85</v>
      </c>
      <c r="E17" s="52"/>
      <c r="F17" s="218"/>
      <c r="G17" s="218"/>
      <c r="H17" s="12"/>
      <c r="I17" s="38"/>
      <c r="J17" s="54"/>
      <c r="K17" s="45"/>
      <c r="L17" s="20"/>
      <c r="M17" s="20"/>
      <c r="N17" s="55"/>
      <c r="O17" s="56"/>
      <c r="P17" s="56"/>
      <c r="Q17" s="57"/>
      <c r="R17" s="57"/>
      <c r="S17" s="57"/>
      <c r="T17" s="57"/>
      <c r="U17" s="57"/>
      <c r="V17" s="57"/>
      <c r="W17" s="56"/>
      <c r="X17" s="56"/>
      <c r="Y17" s="57"/>
      <c r="Z17" s="57"/>
      <c r="AA17" s="57"/>
      <c r="AB17" s="57"/>
      <c r="AC17" s="57"/>
      <c r="AD17" s="57"/>
      <c r="AE17" s="57"/>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row>
    <row r="18" spans="1:56" ht="13.5" thickBot="1" x14ac:dyDescent="0.25">
      <c r="A18" s="22"/>
      <c r="B18" s="48" t="s">
        <v>15</v>
      </c>
      <c r="C18" s="51"/>
      <c r="D18" s="50">
        <f>IF(B18="","",IF(C18="si",VLOOKUP(B18,N71:P83,3,0),VLOOKUP(B18,N71:P83,2,0)))</f>
        <v>0.9</v>
      </c>
      <c r="E18" s="52"/>
      <c r="F18" s="58"/>
      <c r="G18" s="58"/>
      <c r="H18" s="12"/>
      <c r="I18" s="38"/>
      <c r="J18" s="54"/>
      <c r="K18" s="45"/>
      <c r="L18" s="20"/>
      <c r="M18" s="20"/>
      <c r="N18" s="55"/>
      <c r="O18" s="56"/>
      <c r="P18" s="56"/>
      <c r="Q18" s="57"/>
      <c r="R18" s="57"/>
      <c r="S18" s="57"/>
      <c r="T18" s="57"/>
      <c r="U18" s="57"/>
      <c r="V18" s="57"/>
      <c r="W18" s="56"/>
      <c r="X18" s="56"/>
      <c r="Y18" s="57"/>
      <c r="Z18" s="57"/>
      <c r="AA18" s="57"/>
      <c r="AB18" s="57"/>
      <c r="AC18" s="57"/>
      <c r="AD18" s="57"/>
      <c r="AE18" s="57"/>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row>
    <row r="19" spans="1:56" x14ac:dyDescent="0.2">
      <c r="A19" s="22"/>
      <c r="B19" s="48" t="s">
        <v>38</v>
      </c>
      <c r="C19" s="59"/>
      <c r="D19" s="50">
        <f>IF(B19="","",IF(C19="si",VLOOKUP(B19,N71:P83,3,0),VLOOKUP(B19,N71:P83,2,0)))</f>
        <v>0.5</v>
      </c>
      <c r="E19" s="52"/>
      <c r="F19" s="218" t="str">
        <f>+IF(C20&gt;D7,"La superficie actualmente regada ingresada, no puede ser mayor que la Superficie regable máxima","")</f>
        <v/>
      </c>
      <c r="G19" s="218"/>
      <c r="H19" s="12"/>
      <c r="I19" s="38"/>
      <c r="J19" s="38"/>
      <c r="K19" s="45"/>
      <c r="L19" s="20"/>
      <c r="M19" s="20"/>
      <c r="N19" s="60"/>
      <c r="O19" s="61"/>
      <c r="P19" s="62"/>
      <c r="Q19" s="62"/>
      <c r="R19" s="62"/>
      <c r="S19" s="62"/>
      <c r="T19" s="62"/>
      <c r="U19" s="62"/>
      <c r="V19" s="62"/>
      <c r="W19" s="62"/>
      <c r="X19" s="62"/>
      <c r="Y19" s="62"/>
      <c r="Z19" s="62"/>
      <c r="AA19" s="62"/>
      <c r="AB19" s="60"/>
      <c r="AC19" s="62"/>
      <c r="AD19" s="62"/>
      <c r="AE19" s="63"/>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row>
    <row r="20" spans="1:56" ht="13.5" thickBot="1" x14ac:dyDescent="0.25">
      <c r="A20" s="22"/>
      <c r="B20" s="24" t="s">
        <v>19</v>
      </c>
      <c r="C20" s="64">
        <f>SUM(C15:C19)</f>
        <v>2800</v>
      </c>
      <c r="D20" s="24"/>
      <c r="E20" s="24"/>
      <c r="F20" s="218"/>
      <c r="G20" s="218"/>
      <c r="H20" s="12"/>
      <c r="I20" s="38"/>
      <c r="J20" s="38"/>
      <c r="K20" s="45"/>
      <c r="L20" s="20"/>
      <c r="M20" s="20"/>
      <c r="N20" s="65"/>
      <c r="O20" s="66"/>
      <c r="P20" s="67"/>
      <c r="Q20" s="67"/>
      <c r="R20" s="67"/>
      <c r="S20" s="67"/>
      <c r="T20" s="67"/>
      <c r="U20" s="67"/>
      <c r="V20" s="67"/>
      <c r="W20" s="67"/>
      <c r="X20" s="67"/>
      <c r="Y20" s="67"/>
      <c r="Z20" s="67"/>
      <c r="AA20" s="67"/>
      <c r="AB20" s="68"/>
      <c r="AC20" s="67"/>
      <c r="AD20" s="67"/>
      <c r="AE20" s="69"/>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row>
    <row r="21" spans="1:56" x14ac:dyDescent="0.2">
      <c r="A21" s="22"/>
      <c r="B21" s="40" t="s">
        <v>39</v>
      </c>
      <c r="C21" s="24"/>
      <c r="D21" s="70">
        <f>IF(C20=0," ",IF(C15=C20,1/(C15/C20*1/D15),IF(C15+C16=C20,1/((C15/C20*1/D15)+(C16/C20*1/D16)),IF(C15+C16+C17=C20,1/((C15/C20*1/D15)+(C16/C20*1/D16)+(C17/C20*1/D17)),IF(C15+C16+C17+C18=C20,1/((C15/C20*1/D15)+(C16/C20*1/D16)+(C17/C20*1/D17)+(C18/C20*1/D18)),1/((C15/C20*1/D15)+(C16/C20*1/D16)+(C17/C20*1/D17)+(C18/C20*1/D18)+(C19/C20*1/D19)))))))</f>
        <v>0.3</v>
      </c>
      <c r="E21" s="24"/>
      <c r="F21" s="218"/>
      <c r="G21" s="218"/>
      <c r="H21" s="12"/>
      <c r="I21" s="71"/>
      <c r="J21" s="71"/>
      <c r="K21" s="72"/>
      <c r="L21" s="20"/>
      <c r="M21" s="20"/>
      <c r="N21" s="60"/>
      <c r="O21" s="73"/>
      <c r="P21" s="74"/>
      <c r="Q21" s="74"/>
      <c r="R21" s="74"/>
      <c r="S21" s="74"/>
      <c r="T21" s="74"/>
      <c r="U21" s="74"/>
      <c r="V21" s="74"/>
      <c r="W21" s="74"/>
      <c r="X21" s="74"/>
      <c r="Y21" s="74"/>
      <c r="Z21" s="74"/>
      <c r="AA21" s="74"/>
      <c r="AB21" s="75"/>
      <c r="AC21" s="74"/>
      <c r="AD21" s="76"/>
      <c r="AE21" s="77"/>
      <c r="AF21" s="20"/>
      <c r="AG21" s="78"/>
      <c r="AH21" s="20"/>
      <c r="AI21" s="20"/>
      <c r="AJ21" s="20"/>
      <c r="AK21" s="20"/>
      <c r="AL21" s="20"/>
      <c r="AM21" s="20"/>
      <c r="AN21" s="20"/>
      <c r="AO21" s="20"/>
      <c r="AP21" s="20"/>
      <c r="AQ21" s="20"/>
      <c r="AR21" s="20"/>
      <c r="AS21" s="20"/>
      <c r="AT21" s="20"/>
      <c r="AU21" s="20"/>
      <c r="AV21" s="20"/>
      <c r="AW21" s="20"/>
      <c r="AX21" s="20"/>
      <c r="AY21" s="20"/>
      <c r="AZ21" s="20"/>
      <c r="BA21" s="20"/>
      <c r="BB21" s="20"/>
      <c r="BC21" s="20"/>
      <c r="BD21" s="20"/>
    </row>
    <row r="22" spans="1:56" x14ac:dyDescent="0.2">
      <c r="A22" s="22"/>
      <c r="B22" s="24"/>
      <c r="C22" s="47"/>
      <c r="D22" s="24"/>
      <c r="E22" s="24"/>
      <c r="F22" s="218"/>
      <c r="G22" s="218"/>
      <c r="H22" s="12"/>
      <c r="I22" s="71"/>
      <c r="J22" s="71"/>
      <c r="K22" s="72"/>
      <c r="L22" s="20"/>
      <c r="M22" s="20"/>
      <c r="N22" s="79"/>
      <c r="O22" s="80"/>
      <c r="P22" s="81"/>
      <c r="Q22" s="81"/>
      <c r="R22" s="81"/>
      <c r="S22" s="81"/>
      <c r="T22" s="81"/>
      <c r="U22" s="81"/>
      <c r="V22" s="81"/>
      <c r="W22" s="81"/>
      <c r="X22" s="81"/>
      <c r="Y22" s="81"/>
      <c r="Z22" s="81"/>
      <c r="AA22" s="81"/>
      <c r="AB22" s="82"/>
      <c r="AC22" s="81"/>
      <c r="AD22" s="83"/>
      <c r="AE22" s="84"/>
      <c r="AF22" s="20"/>
      <c r="AG22" s="78"/>
      <c r="AH22" s="20"/>
      <c r="AI22" s="20"/>
      <c r="AJ22" s="20"/>
      <c r="AK22" s="20"/>
      <c r="AL22" s="20"/>
      <c r="AM22" s="20"/>
      <c r="AN22" s="20"/>
      <c r="AO22" s="20"/>
      <c r="AP22" s="20"/>
      <c r="AQ22" s="20"/>
      <c r="AR22" s="20"/>
      <c r="AS22" s="20"/>
      <c r="AT22" s="20"/>
      <c r="AU22" s="20"/>
      <c r="AV22" s="20"/>
      <c r="AW22" s="20"/>
      <c r="AX22" s="20"/>
      <c r="AY22" s="20"/>
      <c r="AZ22" s="20"/>
      <c r="BA22" s="20"/>
      <c r="BB22" s="20"/>
      <c r="BC22" s="20"/>
      <c r="BD22" s="20"/>
    </row>
    <row r="23" spans="1:56" x14ac:dyDescent="0.2">
      <c r="A23" s="22"/>
      <c r="B23" s="28" t="s">
        <v>21</v>
      </c>
      <c r="C23" s="85"/>
      <c r="D23" s="86">
        <f>+IF(D21=" "," ",(D12/D21))</f>
        <v>2.3129666666666666</v>
      </c>
      <c r="E23" s="24" t="str">
        <f>+E12</f>
        <v>l/s/ha</v>
      </c>
      <c r="F23" s="12"/>
      <c r="G23" s="12"/>
      <c r="H23" s="12"/>
      <c r="I23" s="87"/>
      <c r="J23" s="32"/>
      <c r="K23" s="45"/>
      <c r="L23" s="20"/>
      <c r="M23" s="20"/>
      <c r="N23" s="79"/>
      <c r="O23" s="80"/>
      <c r="P23" s="81"/>
      <c r="Q23" s="81"/>
      <c r="R23" s="81"/>
      <c r="S23" s="81"/>
      <c r="T23" s="81"/>
      <c r="U23" s="81"/>
      <c r="V23" s="81"/>
      <c r="W23" s="81"/>
      <c r="X23" s="81"/>
      <c r="Y23" s="81"/>
      <c r="Z23" s="81"/>
      <c r="AA23" s="81"/>
      <c r="AB23" s="82"/>
      <c r="AC23" s="81"/>
      <c r="AD23" s="83"/>
      <c r="AE23" s="84"/>
      <c r="AF23" s="20"/>
      <c r="AG23" s="78"/>
      <c r="AH23" s="20"/>
      <c r="AI23" s="20"/>
      <c r="AJ23" s="20"/>
      <c r="AK23" s="20"/>
      <c r="AL23" s="20"/>
      <c r="AM23" s="20"/>
      <c r="AN23" s="20"/>
      <c r="AO23" s="20"/>
      <c r="AP23" s="20"/>
      <c r="AQ23" s="20"/>
      <c r="AR23" s="20"/>
      <c r="AS23" s="20"/>
      <c r="AT23" s="20"/>
      <c r="AU23" s="20"/>
      <c r="AV23" s="20"/>
      <c r="AW23" s="20"/>
      <c r="AX23" s="20"/>
      <c r="AY23" s="20"/>
      <c r="AZ23" s="20"/>
      <c r="BA23" s="20"/>
      <c r="BB23" s="20"/>
      <c r="BC23" s="20"/>
      <c r="BD23" s="20"/>
    </row>
    <row r="24" spans="1:56" ht="15" customHeight="1" x14ac:dyDescent="0.2">
      <c r="A24" s="22"/>
      <c r="B24" s="40"/>
      <c r="C24" s="24"/>
      <c r="D24" s="24"/>
      <c r="E24" s="24"/>
      <c r="F24" s="218" t="str">
        <f>IF(OR(D9="",D9=0,C20=0),"",IF(D23=" ","Debe ingresar la eficiencia actual para obtener la demanda",IF(D9/D23&gt;D7,"La superficie de postulación se ajusta a la superficie máxima regable","")))</f>
        <v/>
      </c>
      <c r="G24" s="218"/>
      <c r="H24" s="12"/>
      <c r="I24" s="87"/>
      <c r="J24" s="32"/>
      <c r="K24" s="45"/>
      <c r="L24" s="20"/>
      <c r="M24" s="20"/>
      <c r="N24" s="79" t="s">
        <v>40</v>
      </c>
      <c r="O24" s="80">
        <v>6</v>
      </c>
      <c r="P24" s="81">
        <v>3.75</v>
      </c>
      <c r="Q24" s="81">
        <v>5.23</v>
      </c>
      <c r="R24" s="81">
        <v>6.95</v>
      </c>
      <c r="S24" s="81">
        <v>9.61</v>
      </c>
      <c r="T24" s="81">
        <v>11.43</v>
      </c>
      <c r="U24" s="81">
        <v>13.75</v>
      </c>
      <c r="V24" s="81">
        <v>13.6</v>
      </c>
      <c r="W24" s="81">
        <v>11.24</v>
      </c>
      <c r="X24" s="81">
        <v>9.6999999999999993</v>
      </c>
      <c r="Y24" s="81">
        <v>6.67</v>
      </c>
      <c r="Z24" s="81">
        <v>4.66</v>
      </c>
      <c r="AA24" s="81">
        <v>3.41</v>
      </c>
      <c r="AB24" s="82">
        <f t="shared" ref="AB24:AB30" si="0">(MAX(P24:AA24))</f>
        <v>13.75</v>
      </c>
      <c r="AC24" s="81">
        <v>11</v>
      </c>
      <c r="AD24" s="83" t="str">
        <f>HLOOKUP(AB24,$P$24:$AA$34,AC24,0)</f>
        <v>Diciembre</v>
      </c>
      <c r="AE24" s="84">
        <f t="shared" ref="AE24:AE31" si="1">SUM(P24:AA24)</f>
        <v>99.999999999999986</v>
      </c>
      <c r="AF24" s="20"/>
      <c r="AG24" s="78">
        <f t="shared" ref="AG24:AG31" si="2">(LARGE(P24:AA24,1)+LARGE(P24:AA24,2)+LARGE(P24:AA24,3))/3</f>
        <v>12.926666666666668</v>
      </c>
      <c r="AH24" s="20"/>
      <c r="AI24" s="20"/>
      <c r="AJ24" s="20"/>
      <c r="AK24" s="20"/>
      <c r="AL24" s="20"/>
      <c r="AM24" s="20"/>
      <c r="AN24" s="20"/>
      <c r="AO24" s="20"/>
      <c r="AP24" s="20"/>
      <c r="AQ24" s="20"/>
      <c r="AR24" s="20"/>
      <c r="AS24" s="20"/>
      <c r="AT24" s="20"/>
      <c r="AU24" s="20"/>
      <c r="AV24" s="20"/>
      <c r="AW24" s="20"/>
      <c r="AX24" s="20"/>
      <c r="AY24" s="20"/>
      <c r="AZ24" s="20"/>
      <c r="BA24" s="20"/>
      <c r="BB24" s="20"/>
      <c r="BC24" s="20"/>
      <c r="BD24" s="20"/>
    </row>
    <row r="25" spans="1:56" ht="12.75" customHeight="1" x14ac:dyDescent="0.2">
      <c r="A25" s="22"/>
      <c r="B25" s="28" t="s">
        <v>41</v>
      </c>
      <c r="C25" s="85"/>
      <c r="D25" s="88">
        <f>+(IF(IF(D23=" "," ",(D9/D23))&gt;D7,D7,IF(D23=" "," ",(D9/D23))))</f>
        <v>85.411232327890588</v>
      </c>
      <c r="E25" s="24" t="s">
        <v>42</v>
      </c>
      <c r="F25" s="218"/>
      <c r="G25" s="218"/>
      <c r="H25" s="31"/>
      <c r="I25" s="20"/>
      <c r="J25" s="33"/>
      <c r="K25" s="45"/>
      <c r="L25" s="20"/>
      <c r="M25" s="20"/>
      <c r="N25" s="79" t="s">
        <v>43</v>
      </c>
      <c r="O25" s="80">
        <v>7</v>
      </c>
      <c r="P25" s="81">
        <v>6.15</v>
      </c>
      <c r="Q25" s="81">
        <v>5.93</v>
      </c>
      <c r="R25" s="81">
        <v>6.58</v>
      </c>
      <c r="S25" s="81">
        <v>7.34</v>
      </c>
      <c r="T25" s="81">
        <v>8.6300000000000008</v>
      </c>
      <c r="U25" s="81">
        <v>10.07</v>
      </c>
      <c r="V25" s="81">
        <v>11.69</v>
      </c>
      <c r="W25" s="81">
        <v>11.29</v>
      </c>
      <c r="X25" s="81">
        <v>10.41</v>
      </c>
      <c r="Y25" s="81">
        <v>9.0399999999999991</v>
      </c>
      <c r="Z25" s="81">
        <v>6.93</v>
      </c>
      <c r="AA25" s="81">
        <v>5.95</v>
      </c>
      <c r="AB25" s="82">
        <f t="shared" si="0"/>
        <v>11.69</v>
      </c>
      <c r="AC25" s="81">
        <v>10</v>
      </c>
      <c r="AD25" s="83" t="str">
        <f>HLOOKUP(AB25,$P$25:$AA$34,AC25,0)</f>
        <v>Enero</v>
      </c>
      <c r="AE25" s="84">
        <f t="shared" si="1"/>
        <v>100.01</v>
      </c>
      <c r="AF25" s="20"/>
      <c r="AG25" s="78">
        <f t="shared" si="2"/>
        <v>11.13</v>
      </c>
      <c r="AH25" s="20"/>
      <c r="AI25" s="20"/>
      <c r="AJ25" s="20"/>
      <c r="AK25" s="20"/>
      <c r="AL25" s="20"/>
      <c r="AM25" s="20"/>
      <c r="AN25" s="20"/>
      <c r="AO25" s="20"/>
      <c r="AP25" s="20"/>
      <c r="AQ25" s="20"/>
      <c r="AR25" s="20"/>
      <c r="AS25" s="20"/>
      <c r="AT25" s="20"/>
      <c r="AU25" s="20"/>
      <c r="AV25" s="20"/>
      <c r="AW25" s="20"/>
      <c r="AX25" s="20"/>
      <c r="AY25" s="20"/>
      <c r="AZ25" s="20"/>
      <c r="BA25" s="20"/>
      <c r="BB25" s="20"/>
      <c r="BC25" s="20"/>
      <c r="BD25" s="20"/>
    </row>
    <row r="26" spans="1:56" x14ac:dyDescent="0.2">
      <c r="A26" s="22"/>
      <c r="B26" s="89"/>
      <c r="C26" s="89"/>
      <c r="D26" s="89"/>
      <c r="E26" s="24"/>
      <c r="F26" s="218"/>
      <c r="G26" s="218"/>
      <c r="H26" s="31"/>
      <c r="I26" s="90"/>
      <c r="J26" s="33"/>
      <c r="K26" s="45"/>
      <c r="L26" s="20"/>
      <c r="M26" s="20"/>
      <c r="N26" s="79" t="s">
        <v>44</v>
      </c>
      <c r="O26" s="80">
        <v>8</v>
      </c>
      <c r="P26" s="81">
        <v>2.69</v>
      </c>
      <c r="Q26" s="81">
        <v>3.95</v>
      </c>
      <c r="R26" s="81">
        <v>6.03</v>
      </c>
      <c r="S26" s="81">
        <v>9.14</v>
      </c>
      <c r="T26" s="81">
        <v>12</v>
      </c>
      <c r="U26" s="81">
        <v>15.35</v>
      </c>
      <c r="V26" s="81">
        <v>16.309999999999999</v>
      </c>
      <c r="W26" s="81">
        <v>12.78</v>
      </c>
      <c r="X26" s="81">
        <v>9.92</v>
      </c>
      <c r="Y26" s="81">
        <v>5.96</v>
      </c>
      <c r="Z26" s="81">
        <v>3.52</v>
      </c>
      <c r="AA26" s="81">
        <v>2.37</v>
      </c>
      <c r="AB26" s="82">
        <f t="shared" si="0"/>
        <v>16.309999999999999</v>
      </c>
      <c r="AC26" s="81">
        <v>9</v>
      </c>
      <c r="AD26" s="83" t="str">
        <f>HLOOKUP(AB26,$P$26:$AA$34,AC26,0)</f>
        <v>Enero</v>
      </c>
      <c r="AE26" s="84">
        <f t="shared" si="1"/>
        <v>100.02</v>
      </c>
      <c r="AF26" s="20"/>
      <c r="AG26" s="78">
        <f t="shared" si="2"/>
        <v>14.813333333333333</v>
      </c>
      <c r="AH26" s="78"/>
      <c r="AI26" s="20"/>
      <c r="AJ26" s="20"/>
      <c r="AK26" s="20"/>
      <c r="AL26" s="20"/>
      <c r="AM26" s="20"/>
      <c r="AN26" s="20"/>
      <c r="AO26" s="20"/>
      <c r="AP26" s="20"/>
      <c r="AQ26" s="20"/>
      <c r="AR26" s="20"/>
      <c r="AS26" s="20"/>
      <c r="AT26" s="20"/>
      <c r="AU26" s="20"/>
      <c r="AV26" s="20"/>
      <c r="AW26" s="20"/>
      <c r="AX26" s="20"/>
      <c r="AY26" s="20"/>
      <c r="AZ26" s="20"/>
      <c r="BA26" s="20"/>
      <c r="BB26" s="20"/>
      <c r="BC26" s="20"/>
      <c r="BD26" s="20"/>
    </row>
    <row r="27" spans="1:56" x14ac:dyDescent="0.2">
      <c r="A27" s="22"/>
      <c r="B27" s="89"/>
      <c r="C27" s="89"/>
      <c r="D27" s="89"/>
      <c r="E27" s="24"/>
      <c r="F27" s="58"/>
      <c r="G27" s="58"/>
      <c r="H27" s="31"/>
      <c r="I27" s="90"/>
      <c r="J27" s="33"/>
      <c r="K27" s="45"/>
      <c r="L27" s="20"/>
      <c r="M27" s="20"/>
      <c r="N27" s="79" t="s">
        <v>45</v>
      </c>
      <c r="O27" s="80">
        <v>9</v>
      </c>
      <c r="P27" s="81">
        <v>2.29</v>
      </c>
      <c r="Q27" s="81">
        <v>3.76</v>
      </c>
      <c r="R27" s="81">
        <v>6.15</v>
      </c>
      <c r="S27" s="81">
        <v>9.58</v>
      </c>
      <c r="T27" s="81">
        <v>12.56</v>
      </c>
      <c r="U27" s="81">
        <v>16.100000000000001</v>
      </c>
      <c r="V27" s="81">
        <v>17.05</v>
      </c>
      <c r="W27" s="81">
        <v>12.82</v>
      </c>
      <c r="X27" s="81">
        <v>9.57</v>
      </c>
      <c r="Y27" s="81">
        <v>5.32</v>
      </c>
      <c r="Z27" s="81">
        <v>2.89</v>
      </c>
      <c r="AA27" s="81">
        <v>1.93</v>
      </c>
      <c r="AB27" s="82">
        <f t="shared" si="0"/>
        <v>17.05</v>
      </c>
      <c r="AC27" s="81">
        <v>8</v>
      </c>
      <c r="AD27" s="83" t="str">
        <f>HLOOKUP(AB27,$P$27:$AA$34,AC27,0)</f>
        <v>Enero</v>
      </c>
      <c r="AE27" s="84">
        <f t="shared" si="1"/>
        <v>100.02</v>
      </c>
      <c r="AF27" s="20"/>
      <c r="AG27" s="78">
        <f t="shared" si="2"/>
        <v>15.323333333333336</v>
      </c>
      <c r="AH27" s="20"/>
      <c r="AI27" s="20"/>
      <c r="AJ27" s="20"/>
      <c r="AK27" s="20"/>
      <c r="AL27" s="20"/>
      <c r="AM27" s="20"/>
      <c r="AN27" s="20"/>
      <c r="AO27" s="20"/>
      <c r="AP27" s="20"/>
      <c r="AQ27" s="20"/>
      <c r="AR27" s="20"/>
      <c r="AS27" s="20"/>
      <c r="AT27" s="20"/>
      <c r="AU27" s="20"/>
      <c r="AV27" s="20"/>
      <c r="AW27" s="20"/>
      <c r="AX27" s="20"/>
      <c r="AY27" s="20"/>
      <c r="AZ27" s="20"/>
      <c r="BA27" s="20"/>
      <c r="BB27" s="20"/>
      <c r="BC27" s="20"/>
      <c r="BD27" s="20"/>
    </row>
    <row r="28" spans="1:56" ht="13.5" customHeight="1" x14ac:dyDescent="0.2">
      <c r="A28" s="22"/>
      <c r="B28" s="24" t="s">
        <v>46</v>
      </c>
      <c r="C28" s="24"/>
      <c r="D28" s="91"/>
      <c r="E28" s="24" t="s">
        <v>42</v>
      </c>
      <c r="F28" s="218" t="str">
        <f>+IF(OR((D28+D29)&gt;D25, (D28+D29)&lt;D25),"La sumatoria de la SNR y SENR debe ser igual a la Superficie de postulación", " ")</f>
        <v xml:space="preserve"> </v>
      </c>
      <c r="G28" s="218"/>
      <c r="H28" s="12"/>
      <c r="I28" s="92"/>
      <c r="J28" s="32"/>
      <c r="K28" s="45"/>
      <c r="L28" s="20"/>
      <c r="M28" s="20"/>
      <c r="N28" s="79" t="s">
        <v>47</v>
      </c>
      <c r="O28" s="80">
        <v>10</v>
      </c>
      <c r="P28" s="81">
        <v>2.0099999999999998</v>
      </c>
      <c r="Q28" s="81">
        <v>3.25</v>
      </c>
      <c r="R28" s="81">
        <v>5.75</v>
      </c>
      <c r="S28" s="81">
        <v>9.39</v>
      </c>
      <c r="T28" s="81">
        <v>12.87</v>
      </c>
      <c r="U28" s="81">
        <v>16.53</v>
      </c>
      <c r="V28" s="81">
        <v>17.3</v>
      </c>
      <c r="W28" s="81">
        <v>12.81</v>
      </c>
      <c r="X28" s="81">
        <v>9.9499999999999993</v>
      </c>
      <c r="Y28" s="81">
        <v>5.46</v>
      </c>
      <c r="Z28" s="81">
        <v>2.82</v>
      </c>
      <c r="AA28" s="81">
        <v>1.86</v>
      </c>
      <c r="AB28" s="82">
        <f t="shared" si="0"/>
        <v>17.3</v>
      </c>
      <c r="AC28" s="81">
        <v>7</v>
      </c>
      <c r="AD28" s="83" t="str">
        <f>HLOOKUP(AB28,$P$28:$AA$34,AC28,0)</f>
        <v>Enero</v>
      </c>
      <c r="AE28" s="84">
        <f t="shared" si="1"/>
        <v>99.999999999999986</v>
      </c>
      <c r="AF28" s="20"/>
      <c r="AG28" s="78">
        <f t="shared" si="2"/>
        <v>15.566666666666665</v>
      </c>
      <c r="AH28" s="20"/>
      <c r="AI28" s="20"/>
      <c r="AJ28" s="20"/>
      <c r="AK28" s="20"/>
      <c r="AL28" s="20"/>
      <c r="AM28" s="20"/>
      <c r="AN28" s="20"/>
      <c r="AO28" s="20"/>
      <c r="AP28" s="20"/>
      <c r="AQ28" s="20"/>
      <c r="AR28" s="20"/>
      <c r="AS28" s="20"/>
      <c r="AT28" s="20"/>
      <c r="AU28" s="20"/>
      <c r="AV28" s="20"/>
      <c r="AW28" s="20"/>
      <c r="AX28" s="20"/>
      <c r="AY28" s="20"/>
      <c r="AZ28" s="20"/>
      <c r="BA28" s="20"/>
      <c r="BB28" s="20"/>
      <c r="BC28" s="20"/>
      <c r="BD28" s="20"/>
    </row>
    <row r="29" spans="1:56" ht="12.75" customHeight="1" x14ac:dyDescent="0.2">
      <c r="A29" s="22"/>
      <c r="B29" s="24" t="s">
        <v>48</v>
      </c>
      <c r="C29" s="24"/>
      <c r="D29" s="93">
        <f>D25</f>
        <v>85.411232327890588</v>
      </c>
      <c r="E29" s="24" t="s">
        <v>42</v>
      </c>
      <c r="F29" s="218"/>
      <c r="G29" s="218"/>
      <c r="H29" s="94"/>
      <c r="I29" s="95"/>
      <c r="J29" s="38"/>
      <c r="K29" s="20"/>
      <c r="L29" s="20"/>
      <c r="M29" s="20"/>
      <c r="N29" s="79" t="s">
        <v>49</v>
      </c>
      <c r="O29" s="80">
        <v>11</v>
      </c>
      <c r="P29" s="81">
        <v>2</v>
      </c>
      <c r="Q29" s="81">
        <v>3.1</v>
      </c>
      <c r="R29" s="81">
        <v>5.58</v>
      </c>
      <c r="S29" s="81">
        <v>9.3800000000000008</v>
      </c>
      <c r="T29" s="81">
        <v>12.39</v>
      </c>
      <c r="U29" s="81">
        <v>20.28</v>
      </c>
      <c r="V29" s="81">
        <v>16.43</v>
      </c>
      <c r="W29" s="81">
        <v>12.01</v>
      </c>
      <c r="X29" s="81">
        <v>9.56</v>
      </c>
      <c r="Y29" s="81">
        <v>4.8899999999999997</v>
      </c>
      <c r="Z29" s="81">
        <v>2.63</v>
      </c>
      <c r="AA29" s="81">
        <v>1.73</v>
      </c>
      <c r="AB29" s="82">
        <f t="shared" si="0"/>
        <v>20.28</v>
      </c>
      <c r="AC29" s="81">
        <v>6</v>
      </c>
      <c r="AD29" s="83" t="str">
        <f>HLOOKUP(AB29,$P$29:$AA$34,AC29,0)</f>
        <v>Diciembre</v>
      </c>
      <c r="AE29" s="84">
        <f t="shared" si="1"/>
        <v>99.98</v>
      </c>
      <c r="AF29" s="20"/>
      <c r="AG29" s="78">
        <f t="shared" si="2"/>
        <v>16.366666666666667</v>
      </c>
      <c r="AH29" s="20"/>
      <c r="AI29" s="20"/>
      <c r="AJ29" s="20"/>
      <c r="AK29" s="20"/>
      <c r="AL29" s="20"/>
      <c r="AM29" s="20"/>
      <c r="AN29" s="20"/>
      <c r="AO29" s="20"/>
      <c r="AP29" s="20"/>
      <c r="AQ29" s="20"/>
      <c r="AR29" s="20"/>
      <c r="AS29" s="20"/>
      <c r="AT29" s="20"/>
      <c r="AU29" s="20"/>
      <c r="AV29" s="20"/>
      <c r="AW29" s="20"/>
      <c r="AX29" s="20"/>
      <c r="AY29" s="20"/>
      <c r="AZ29" s="20"/>
      <c r="BA29" s="20"/>
      <c r="BB29" s="20"/>
      <c r="BC29" s="20"/>
      <c r="BD29" s="20"/>
    </row>
    <row r="30" spans="1:56" ht="12.75" customHeight="1" x14ac:dyDescent="0.2">
      <c r="A30" s="22"/>
      <c r="B30" s="16"/>
      <c r="C30" s="16"/>
      <c r="D30" s="16"/>
      <c r="E30" s="16"/>
      <c r="F30" s="218"/>
      <c r="G30" s="218"/>
      <c r="H30" s="94"/>
      <c r="I30" s="95"/>
      <c r="J30" s="38"/>
      <c r="K30" s="20"/>
      <c r="L30" s="20"/>
      <c r="M30" s="20"/>
      <c r="N30" s="79" t="s">
        <v>50</v>
      </c>
      <c r="O30" s="80">
        <v>12</v>
      </c>
      <c r="P30" s="81">
        <v>1.29</v>
      </c>
      <c r="Q30" s="81">
        <v>2.57</v>
      </c>
      <c r="R30" s="81">
        <v>5.62</v>
      </c>
      <c r="S30" s="81">
        <v>10.06</v>
      </c>
      <c r="T30" s="81">
        <v>13.9</v>
      </c>
      <c r="U30" s="81">
        <v>17.170000000000002</v>
      </c>
      <c r="V30" s="81">
        <v>17.489999999999998</v>
      </c>
      <c r="W30" s="81">
        <v>13.27</v>
      </c>
      <c r="X30" s="81">
        <v>9.8800000000000008</v>
      </c>
      <c r="Y30" s="81">
        <v>5.16</v>
      </c>
      <c r="Z30" s="81">
        <v>2.35</v>
      </c>
      <c r="AA30" s="81">
        <v>1.23</v>
      </c>
      <c r="AB30" s="82">
        <f t="shared" si="0"/>
        <v>17.489999999999998</v>
      </c>
      <c r="AC30" s="81">
        <v>5</v>
      </c>
      <c r="AD30" s="83" t="str">
        <f>HLOOKUP(AB30,$P$30:$AA$34,AC30,0)</f>
        <v>Enero</v>
      </c>
      <c r="AE30" s="84">
        <f t="shared" si="1"/>
        <v>99.989999999999981</v>
      </c>
      <c r="AF30" s="20"/>
      <c r="AG30" s="78">
        <f t="shared" si="2"/>
        <v>16.186666666666664</v>
      </c>
      <c r="AH30" s="20"/>
      <c r="AI30" s="20"/>
      <c r="AJ30" s="20"/>
      <c r="AK30" s="20"/>
      <c r="AL30" s="20"/>
      <c r="AM30" s="20"/>
      <c r="AN30" s="20"/>
      <c r="AO30" s="20"/>
      <c r="AP30" s="20"/>
      <c r="AQ30" s="20"/>
      <c r="AR30" s="20"/>
      <c r="AS30" s="20"/>
      <c r="AT30" s="20"/>
      <c r="AU30" s="20"/>
      <c r="AV30" s="20"/>
      <c r="AW30" s="20"/>
      <c r="AX30" s="20"/>
      <c r="AY30" s="20"/>
      <c r="AZ30" s="20"/>
      <c r="BA30" s="20"/>
      <c r="BB30" s="20"/>
      <c r="BC30" s="20"/>
      <c r="BD30" s="20"/>
    </row>
    <row r="31" spans="1:56" ht="13.5" thickBot="1" x14ac:dyDescent="0.25">
      <c r="A31" s="22"/>
      <c r="B31" s="24"/>
      <c r="C31" s="24"/>
      <c r="D31" s="24"/>
      <c r="E31" s="24"/>
      <c r="F31" s="58"/>
      <c r="G31" s="58"/>
      <c r="H31" s="94"/>
      <c r="I31" s="71"/>
      <c r="J31" s="71"/>
      <c r="L31" s="20"/>
      <c r="M31" s="20"/>
      <c r="N31" s="96" t="s">
        <v>51</v>
      </c>
      <c r="O31" s="97">
        <v>13</v>
      </c>
      <c r="P31" s="98">
        <v>1.79</v>
      </c>
      <c r="Q31" s="98">
        <v>2.2599999999999998</v>
      </c>
      <c r="R31" s="98">
        <v>5.35</v>
      </c>
      <c r="S31" s="98">
        <v>10.6</v>
      </c>
      <c r="T31" s="98">
        <v>14.47</v>
      </c>
      <c r="U31" s="98">
        <v>17.62</v>
      </c>
      <c r="V31" s="98">
        <v>17.420000000000002</v>
      </c>
      <c r="W31" s="98">
        <v>12.68</v>
      </c>
      <c r="X31" s="98">
        <v>9.76</v>
      </c>
      <c r="Y31" s="98">
        <v>4.32</v>
      </c>
      <c r="Z31" s="98">
        <v>1.99</v>
      </c>
      <c r="AA31" s="98">
        <v>1.74</v>
      </c>
      <c r="AB31" s="99">
        <f>(MAX(P31:AA31))</f>
        <v>17.62</v>
      </c>
      <c r="AC31" s="98">
        <v>4</v>
      </c>
      <c r="AD31" s="100" t="str">
        <f>HLOOKUP(AB31,$P$31:$AA$34,AC31,0)</f>
        <v>Diciembre</v>
      </c>
      <c r="AE31" s="101">
        <f t="shared" si="1"/>
        <v>100</v>
      </c>
      <c r="AF31" s="20"/>
      <c r="AG31" s="78">
        <f t="shared" si="2"/>
        <v>16.503333333333334</v>
      </c>
      <c r="AH31" s="20"/>
      <c r="AI31" s="20"/>
      <c r="AJ31" s="20"/>
      <c r="AK31" s="20"/>
      <c r="AL31" s="20"/>
      <c r="AM31" s="20"/>
      <c r="AN31" s="20"/>
      <c r="AO31" s="20"/>
      <c r="AP31" s="20"/>
      <c r="AQ31" s="20"/>
      <c r="AR31" s="20"/>
      <c r="AS31" s="20"/>
      <c r="AT31" s="20"/>
      <c r="AU31" s="20"/>
      <c r="AV31" s="20"/>
      <c r="AW31" s="20"/>
      <c r="AX31" s="20"/>
      <c r="AY31" s="20"/>
      <c r="AZ31" s="20"/>
      <c r="BA31" s="20"/>
      <c r="BB31" s="20"/>
      <c r="BC31" s="20"/>
      <c r="BD31" s="20"/>
    </row>
    <row r="32" spans="1:56" x14ac:dyDescent="0.2">
      <c r="I32" s="71"/>
      <c r="J32" s="71"/>
      <c r="L32" s="20"/>
      <c r="M32" s="20"/>
      <c r="N32" s="20"/>
      <c r="O32" s="20"/>
      <c r="P32" s="20"/>
      <c r="Q32" s="20"/>
      <c r="R32" s="20"/>
      <c r="S32" s="20"/>
      <c r="T32" s="20"/>
      <c r="U32" s="20"/>
      <c r="V32" s="20"/>
      <c r="W32" s="20"/>
      <c r="X32" s="20"/>
      <c r="Y32" s="20"/>
      <c r="Z32" s="20"/>
      <c r="AA32" s="20"/>
      <c r="AB32" s="20"/>
      <c r="AC32" s="20"/>
      <c r="AD32" s="20"/>
      <c r="AE32" s="103"/>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row>
    <row r="33" spans="2:56" ht="13.5" thickBot="1" x14ac:dyDescent="0.25">
      <c r="I33" s="104"/>
      <c r="J33" s="104"/>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row>
    <row r="34" spans="2:56" ht="13.5" thickBot="1" x14ac:dyDescent="0.25">
      <c r="I34" s="104"/>
      <c r="J34" s="104"/>
      <c r="L34" s="20"/>
      <c r="M34" s="20"/>
      <c r="N34" s="105" t="s">
        <v>52</v>
      </c>
      <c r="O34" s="106"/>
      <c r="P34" s="107" t="s">
        <v>53</v>
      </c>
      <c r="Q34" s="107" t="s">
        <v>54</v>
      </c>
      <c r="R34" s="107" t="s">
        <v>32</v>
      </c>
      <c r="S34" s="107" t="s">
        <v>55</v>
      </c>
      <c r="T34" s="107" t="s">
        <v>56</v>
      </c>
      <c r="U34" s="107" t="s">
        <v>57</v>
      </c>
      <c r="V34" s="107" t="s">
        <v>58</v>
      </c>
      <c r="W34" s="107" t="s">
        <v>59</v>
      </c>
      <c r="X34" s="107" t="s">
        <v>60</v>
      </c>
      <c r="Y34" s="107" t="s">
        <v>34</v>
      </c>
      <c r="Z34" s="107" t="s">
        <v>61</v>
      </c>
      <c r="AA34" s="108" t="s">
        <v>62</v>
      </c>
      <c r="AB34" s="103"/>
      <c r="AC34" s="103"/>
      <c r="AD34" s="103"/>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row>
    <row r="35" spans="2:56" ht="13.5" thickBot="1" x14ac:dyDescent="0.25">
      <c r="B35" s="109"/>
      <c r="C35" s="110"/>
      <c r="D35" s="110"/>
      <c r="E35" s="111"/>
      <c r="F35" s="90"/>
      <c r="G35" s="90"/>
      <c r="H35" s="90"/>
      <c r="I35" s="104"/>
      <c r="J35" s="104"/>
      <c r="L35" s="20"/>
      <c r="M35" s="20"/>
      <c r="N35" s="105" t="s">
        <v>63</v>
      </c>
      <c r="O35" s="106"/>
      <c r="P35" s="107">
        <v>31</v>
      </c>
      <c r="Q35" s="107">
        <v>31</v>
      </c>
      <c r="R35" s="107">
        <v>30</v>
      </c>
      <c r="S35" s="107">
        <v>31</v>
      </c>
      <c r="T35" s="107">
        <v>30</v>
      </c>
      <c r="U35" s="107">
        <v>31</v>
      </c>
      <c r="V35" s="107">
        <v>31</v>
      </c>
      <c r="W35" s="107">
        <v>28</v>
      </c>
      <c r="X35" s="107">
        <v>31</v>
      </c>
      <c r="Y35" s="107">
        <v>30</v>
      </c>
      <c r="Z35" s="107">
        <v>31</v>
      </c>
      <c r="AA35" s="108">
        <v>30</v>
      </c>
      <c r="AB35" s="103"/>
      <c r="AC35" s="103"/>
      <c r="AD35" s="103"/>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row>
    <row r="36" spans="2:56" ht="13.5" thickBot="1" x14ac:dyDescent="0.25">
      <c r="B36" s="109"/>
      <c r="E36" s="112"/>
      <c r="F36" s="42"/>
      <c r="G36" s="42"/>
      <c r="H36" s="42"/>
      <c r="L36" s="20"/>
      <c r="M36" s="20"/>
      <c r="N36" s="113"/>
      <c r="O36" s="114"/>
      <c r="P36" s="62"/>
      <c r="Q36" s="62"/>
      <c r="R36" s="62"/>
      <c r="S36" s="62"/>
      <c r="T36" s="62"/>
      <c r="U36" s="62"/>
      <c r="V36" s="62"/>
      <c r="W36" s="62"/>
      <c r="X36" s="62"/>
      <c r="Y36" s="62"/>
      <c r="Z36" s="62"/>
      <c r="AA36" s="73"/>
      <c r="AB36" s="103"/>
      <c r="AC36" s="103"/>
      <c r="AD36" s="103"/>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row>
    <row r="37" spans="2:56" x14ac:dyDescent="0.2">
      <c r="B37" s="115"/>
      <c r="D37" s="116"/>
      <c r="E37" s="117"/>
      <c r="F37" s="118"/>
      <c r="G37" s="118"/>
      <c r="H37" s="118"/>
      <c r="I37" s="71"/>
      <c r="J37" s="71"/>
      <c r="K37" s="72"/>
      <c r="L37" s="20"/>
      <c r="M37" s="20"/>
      <c r="N37" s="113" t="s">
        <v>64</v>
      </c>
      <c r="O37" s="119" t="e">
        <f>+#REF!</f>
        <v>#REF!</v>
      </c>
      <c r="P37" s="62" t="e">
        <f t="shared" ref="P37:AA37" si="3">+VLOOKUP($O$37,$N$20:$AA$31,P20)</f>
        <v>#REF!</v>
      </c>
      <c r="Q37" s="62" t="e">
        <f t="shared" si="3"/>
        <v>#REF!</v>
      </c>
      <c r="R37" s="62" t="e">
        <f t="shared" si="3"/>
        <v>#REF!</v>
      </c>
      <c r="S37" s="62" t="e">
        <f t="shared" si="3"/>
        <v>#REF!</v>
      </c>
      <c r="T37" s="62" t="e">
        <f t="shared" si="3"/>
        <v>#REF!</v>
      </c>
      <c r="U37" s="62" t="e">
        <f t="shared" si="3"/>
        <v>#REF!</v>
      </c>
      <c r="V37" s="62" t="e">
        <f t="shared" si="3"/>
        <v>#REF!</v>
      </c>
      <c r="W37" s="62" t="e">
        <f t="shared" si="3"/>
        <v>#REF!</v>
      </c>
      <c r="X37" s="62" t="e">
        <f t="shared" si="3"/>
        <v>#REF!</v>
      </c>
      <c r="Y37" s="62" t="e">
        <f t="shared" si="3"/>
        <v>#REF!</v>
      </c>
      <c r="Z37" s="62" t="e">
        <f t="shared" si="3"/>
        <v>#REF!</v>
      </c>
      <c r="AA37" s="73" t="e">
        <f t="shared" si="3"/>
        <v>#REF!</v>
      </c>
      <c r="AB37" s="103"/>
      <c r="AC37" s="103"/>
      <c r="AD37" s="103"/>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row>
    <row r="38" spans="2:56" ht="13.5" thickBot="1" x14ac:dyDescent="0.25">
      <c r="B38" s="224"/>
      <c r="C38" s="115"/>
      <c r="D38" s="115"/>
      <c r="E38" s="121"/>
      <c r="F38" s="122"/>
      <c r="G38" s="123"/>
      <c r="H38" s="123"/>
      <c r="I38" s="71"/>
      <c r="J38" s="71"/>
      <c r="K38" s="72"/>
      <c r="L38" s="20"/>
      <c r="M38" s="20"/>
      <c r="N38" s="65" t="s">
        <v>65</v>
      </c>
      <c r="O38" s="124">
        <f>+G12</f>
        <v>0</v>
      </c>
      <c r="P38" s="125">
        <f t="shared" ref="P38:AA38" si="4">+IF($O38=P19,1,0)</f>
        <v>1</v>
      </c>
      <c r="Q38" s="125">
        <f t="shared" si="4"/>
        <v>1</v>
      </c>
      <c r="R38" s="125">
        <f t="shared" si="4"/>
        <v>1</v>
      </c>
      <c r="S38" s="125">
        <f t="shared" si="4"/>
        <v>1</v>
      </c>
      <c r="T38" s="125">
        <f t="shared" si="4"/>
        <v>1</v>
      </c>
      <c r="U38" s="125">
        <f t="shared" si="4"/>
        <v>1</v>
      </c>
      <c r="V38" s="125">
        <f t="shared" si="4"/>
        <v>1</v>
      </c>
      <c r="W38" s="125">
        <f t="shared" si="4"/>
        <v>1</v>
      </c>
      <c r="X38" s="125">
        <f t="shared" si="4"/>
        <v>1</v>
      </c>
      <c r="Y38" s="125">
        <f t="shared" si="4"/>
        <v>1</v>
      </c>
      <c r="Z38" s="125">
        <f t="shared" si="4"/>
        <v>1</v>
      </c>
      <c r="AA38" s="97">
        <f t="shared" si="4"/>
        <v>1</v>
      </c>
      <c r="AB38" s="103"/>
      <c r="AC38" s="103"/>
      <c r="AD38" s="103"/>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row>
    <row r="39" spans="2:56" x14ac:dyDescent="0.2">
      <c r="B39" s="224"/>
      <c r="C39" s="126"/>
      <c r="D39" s="126"/>
      <c r="E39" s="126"/>
      <c r="F39" s="37"/>
      <c r="G39" s="37"/>
      <c r="H39" s="37"/>
      <c r="I39" s="127"/>
      <c r="J39" s="127"/>
      <c r="K39" s="72"/>
      <c r="L39" s="20"/>
      <c r="M39" s="20"/>
      <c r="N39" s="128" t="s">
        <v>33</v>
      </c>
      <c r="O39" s="20">
        <f>+G13</f>
        <v>0</v>
      </c>
      <c r="P39" s="103">
        <f t="shared" ref="P39:AA39" si="5">+IF($O39=P19,1,0)</f>
        <v>1</v>
      </c>
      <c r="Q39" s="103">
        <f t="shared" si="5"/>
        <v>1</v>
      </c>
      <c r="R39" s="103">
        <f t="shared" si="5"/>
        <v>1</v>
      </c>
      <c r="S39" s="103">
        <f t="shared" si="5"/>
        <v>1</v>
      </c>
      <c r="T39" s="103">
        <f t="shared" si="5"/>
        <v>1</v>
      </c>
      <c r="U39" s="103">
        <f t="shared" si="5"/>
        <v>1</v>
      </c>
      <c r="V39" s="103">
        <f t="shared" si="5"/>
        <v>1</v>
      </c>
      <c r="W39" s="103">
        <f t="shared" si="5"/>
        <v>1</v>
      </c>
      <c r="X39" s="103">
        <f t="shared" si="5"/>
        <v>1</v>
      </c>
      <c r="Y39" s="103">
        <f t="shared" si="5"/>
        <v>1</v>
      </c>
      <c r="Z39" s="103">
        <f t="shared" si="5"/>
        <v>1</v>
      </c>
      <c r="AA39" s="80">
        <f t="shared" si="5"/>
        <v>1</v>
      </c>
      <c r="AB39" s="103"/>
      <c r="AC39" s="103"/>
      <c r="AD39" s="103"/>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row>
    <row r="40" spans="2:56" x14ac:dyDescent="0.2">
      <c r="B40" s="115"/>
      <c r="C40" s="115"/>
      <c r="D40" s="115"/>
      <c r="E40" s="129"/>
      <c r="F40" s="130"/>
      <c r="G40" s="131"/>
      <c r="H40" s="131"/>
      <c r="I40" s="127"/>
      <c r="J40" s="127"/>
      <c r="K40" s="72"/>
      <c r="L40" s="20"/>
      <c r="M40" s="20"/>
      <c r="N40" s="128"/>
      <c r="O40" s="20"/>
      <c r="P40" s="103">
        <f>SUM(P38:P39)</f>
        <v>2</v>
      </c>
      <c r="Q40" s="103">
        <f t="shared" ref="Q40:AA40" si="6">SUM(Q38:Q39)</f>
        <v>2</v>
      </c>
      <c r="R40" s="103">
        <f t="shared" si="6"/>
        <v>2</v>
      </c>
      <c r="S40" s="103">
        <f t="shared" si="6"/>
        <v>2</v>
      </c>
      <c r="T40" s="103">
        <f t="shared" si="6"/>
        <v>2</v>
      </c>
      <c r="U40" s="103">
        <f t="shared" si="6"/>
        <v>2</v>
      </c>
      <c r="V40" s="103">
        <f t="shared" si="6"/>
        <v>2</v>
      </c>
      <c r="W40" s="103">
        <f t="shared" si="6"/>
        <v>2</v>
      </c>
      <c r="X40" s="103">
        <f t="shared" si="6"/>
        <v>2</v>
      </c>
      <c r="Y40" s="103">
        <f t="shared" si="6"/>
        <v>2</v>
      </c>
      <c r="Z40" s="103">
        <f t="shared" si="6"/>
        <v>2</v>
      </c>
      <c r="AA40" s="80">
        <f t="shared" si="6"/>
        <v>2</v>
      </c>
      <c r="AB40" s="103"/>
      <c r="AC40" s="103"/>
      <c r="AD40" s="103"/>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row>
    <row r="41" spans="2:56" ht="13.5" thickBot="1" x14ac:dyDescent="0.25">
      <c r="B41" s="115"/>
      <c r="C41" s="115"/>
      <c r="D41" s="115"/>
      <c r="E41" s="132"/>
      <c r="F41" s="130"/>
      <c r="G41" s="133"/>
      <c r="H41" s="133"/>
      <c r="I41" s="127"/>
      <c r="J41" s="127"/>
      <c r="K41" s="72"/>
      <c r="L41" s="20"/>
      <c r="M41" s="20"/>
      <c r="N41" s="65" t="s">
        <v>66</v>
      </c>
      <c r="O41" s="134"/>
      <c r="P41" s="125">
        <f>IF(P40=1,1,0)</f>
        <v>0</v>
      </c>
      <c r="Q41" s="125">
        <f>IF(Q40=1,1,(IF(P40+Q40=1,1,IF(P40+Q40=2,0,IF(P40+Q40=0,0,1)))))</f>
        <v>1</v>
      </c>
      <c r="R41" s="125">
        <f>IF(R40=1,1,(IF(P40+Q40+R40=1,1,IF(P40+Q40+R40=2,0,IF(P40+Q40+R40=0,0,1)))))</f>
        <v>1</v>
      </c>
      <c r="S41" s="125">
        <f>IF(S40=1,1,(IF(P40+Q40+R40+S40=1,1,IF(P40+Q40+R40+S40=2,0,IF(P40+Q40+R40+S40=0,0,1)))))</f>
        <v>1</v>
      </c>
      <c r="T41" s="125">
        <f>IF(T40=1,1,(IF(P40+Q40+R40+S40+T40=1,1,IF(P40+Q40+R40+S40+T40=2,0,IF(P40+Q40+R40+S40+T40=0,0,1)))))</f>
        <v>1</v>
      </c>
      <c r="U41" s="125">
        <f>IF(U40=1,1,(IF(P40+Q40+R40+S40+T40+U40=1,1,IF(P40+Q40+R40+S40+T40+U40=2,0,1))))</f>
        <v>1</v>
      </c>
      <c r="V41" s="125">
        <f>IF(V40=1,1,(IF(Q40+P40+R40+S40+T40+U40+V40=1,1,IF(Q40+P40+R40+S40+T40+U40+V40=2,0,1))))</f>
        <v>1</v>
      </c>
      <c r="W41" s="125">
        <f>IF(W40=1,1,(IF(P40+R40+Q40+S40+T40+U40+V40+W40=1,1,IF(P40+R40+Q40+S40+T40+U40+V40+W40=2,0,1))))</f>
        <v>1</v>
      </c>
      <c r="X41" s="125">
        <f>IF(X40=1,1,(IF(P40+Q40+S40+R40+T40+U40+V40+W40+X40=1,1,IF(P40+Q40+S40+R40+T40+U40+V40+W40+X40=2,0,1))))</f>
        <v>1</v>
      </c>
      <c r="Y41" s="125">
        <f>IF(Y40=1,1,(IF(P40+Q40+R40+T40+S40+U40+V40+W40+X40+Y40=1,1,IF(P40+Q40+R40+T40+S40+U40+V40+W40+X40+Y40=2,0,1))))</f>
        <v>1</v>
      </c>
      <c r="Z41" s="125">
        <f>IF(Z40=1,1,(IF(P40+Q40+R40+S40+U40+T40+V40+W40+X40+Y40+Z40=1,1,IF(P40+Q40+R40+S40+U40+T40+V40+W40+X40+Y40+Z40=2,0,1))))</f>
        <v>1</v>
      </c>
      <c r="AA41" s="97">
        <f>IF(AA40=1,1,(IF(P40+Q40+R40+S40+T40+V40+U40+W40+X40+Y40+Z40+AA40=1,1,IF(Q40+R40+S40+T40+V40+U40+W40+X40+Y40+Z40+AA40=2,0,1))))</f>
        <v>1</v>
      </c>
      <c r="AB41" s="103">
        <f>SUM(P41:AA41)</f>
        <v>11</v>
      </c>
      <c r="AC41" s="103"/>
      <c r="AD41" s="103"/>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row>
    <row r="42" spans="2:56" x14ac:dyDescent="0.2">
      <c r="B42" s="115"/>
      <c r="C42" s="115"/>
      <c r="D42" s="115"/>
      <c r="E42" s="132"/>
      <c r="F42" s="130"/>
      <c r="G42" s="133"/>
      <c r="H42" s="133"/>
      <c r="I42" s="127"/>
      <c r="J42" s="127"/>
      <c r="K42" s="72"/>
      <c r="L42" s="20"/>
      <c r="M42" s="20"/>
      <c r="N42" s="113" t="s">
        <v>67</v>
      </c>
      <c r="O42" s="114"/>
      <c r="P42" s="135" t="e">
        <f>+#REF!</f>
        <v>#REF!</v>
      </c>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row>
    <row r="43" spans="2:56" x14ac:dyDescent="0.2">
      <c r="B43" s="115"/>
      <c r="C43" s="115"/>
      <c r="D43" s="115"/>
      <c r="E43" s="132"/>
      <c r="F43" s="130"/>
      <c r="G43" s="133"/>
      <c r="H43" s="133"/>
      <c r="I43" s="136"/>
      <c r="J43" s="37"/>
      <c r="K43" s="38"/>
      <c r="L43" s="20"/>
      <c r="M43" s="20"/>
      <c r="N43" s="128" t="s">
        <v>68</v>
      </c>
      <c r="O43" s="20"/>
      <c r="P43" s="137" t="e">
        <f>+SUMIF(P41:AA41,"=1",P37:AA37)</f>
        <v>#REF!</v>
      </c>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row>
    <row r="44" spans="2:56" ht="13.5" thickBot="1" x14ac:dyDescent="0.25">
      <c r="B44" s="138"/>
      <c r="C44" s="115"/>
      <c r="D44" s="115"/>
      <c r="E44" s="139"/>
      <c r="F44" s="140"/>
      <c r="G44" s="141"/>
      <c r="H44" s="141"/>
      <c r="I44" s="95"/>
      <c r="J44" s="38"/>
      <c r="K44" s="20"/>
      <c r="L44" s="20"/>
      <c r="M44" s="20"/>
      <c r="N44" s="65" t="s">
        <v>69</v>
      </c>
      <c r="O44" s="134"/>
      <c r="P44" s="66" t="e">
        <f>+(P43*P42)/100</f>
        <v>#REF!</v>
      </c>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row>
    <row r="45" spans="2:56" x14ac:dyDescent="0.2">
      <c r="B45" s="95"/>
      <c r="C45" s="115"/>
      <c r="D45" s="115"/>
      <c r="E45" s="121"/>
      <c r="F45" s="122"/>
      <c r="G45" s="122"/>
      <c r="H45" s="122"/>
      <c r="I45" s="95"/>
      <c r="J45" s="38"/>
      <c r="K45" s="38"/>
      <c r="L45" s="142"/>
      <c r="M45" s="142"/>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row>
    <row r="46" spans="2:56" x14ac:dyDescent="0.2">
      <c r="B46" s="126"/>
      <c r="C46" s="225"/>
      <c r="D46" s="225"/>
      <c r="E46" s="126"/>
      <c r="F46" s="37"/>
      <c r="G46" s="37"/>
      <c r="H46" s="37"/>
      <c r="I46" s="71"/>
      <c r="J46" s="71"/>
      <c r="K46" s="72"/>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row>
    <row r="47" spans="2:56" x14ac:dyDescent="0.2">
      <c r="B47" s="109"/>
      <c r="C47" s="143"/>
      <c r="D47" s="144"/>
      <c r="E47" s="111"/>
      <c r="F47" s="90"/>
      <c r="G47" s="90"/>
      <c r="H47" s="90"/>
      <c r="I47" s="71"/>
      <c r="J47" s="71"/>
      <c r="K47" s="72"/>
      <c r="L47" s="20"/>
      <c r="M47" s="20"/>
      <c r="N47" s="20"/>
      <c r="O47" s="20"/>
      <c r="P47" s="20"/>
      <c r="Q47" s="20"/>
      <c r="R47" s="20"/>
      <c r="S47" s="20"/>
      <c r="T47" s="20"/>
      <c r="U47" s="20"/>
      <c r="V47" s="20"/>
      <c r="W47" s="20"/>
      <c r="X47" s="20"/>
      <c r="Y47" s="20"/>
      <c r="Z47" s="20"/>
      <c r="AA47" s="20"/>
      <c r="AB47" s="20" t="s">
        <v>19</v>
      </c>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row>
    <row r="48" spans="2:56" x14ac:dyDescent="0.2">
      <c r="B48" s="109"/>
      <c r="C48" s="143"/>
      <c r="D48" s="144"/>
      <c r="E48" s="111"/>
      <c r="F48" s="90"/>
      <c r="G48" s="90"/>
      <c r="H48" s="90"/>
      <c r="I48" s="104"/>
      <c r="J48" s="104"/>
      <c r="K48" s="145"/>
      <c r="L48" s="20"/>
      <c r="M48" s="20"/>
      <c r="N48" s="20"/>
      <c r="O48" s="146" t="s">
        <v>70</v>
      </c>
      <c r="P48" s="146" t="e">
        <f>+$P$42*P37/100</f>
        <v>#REF!</v>
      </c>
      <c r="Q48" s="146" t="e">
        <f t="shared" ref="Q48:AA48" si="7">+$P$42*Q37/100</f>
        <v>#REF!</v>
      </c>
      <c r="R48" s="146" t="e">
        <f t="shared" si="7"/>
        <v>#REF!</v>
      </c>
      <c r="S48" s="146" t="e">
        <f t="shared" si="7"/>
        <v>#REF!</v>
      </c>
      <c r="T48" s="146" t="e">
        <f t="shared" si="7"/>
        <v>#REF!</v>
      </c>
      <c r="U48" s="146" t="e">
        <f t="shared" si="7"/>
        <v>#REF!</v>
      </c>
      <c r="V48" s="146" t="e">
        <f>+$P$42*V37/100</f>
        <v>#REF!</v>
      </c>
      <c r="W48" s="146" t="e">
        <f t="shared" si="7"/>
        <v>#REF!</v>
      </c>
      <c r="X48" s="146" t="e">
        <f t="shared" si="7"/>
        <v>#REF!</v>
      </c>
      <c r="Y48" s="146" t="e">
        <f t="shared" si="7"/>
        <v>#REF!</v>
      </c>
      <c r="Z48" s="146" t="e">
        <f t="shared" si="7"/>
        <v>#REF!</v>
      </c>
      <c r="AA48" s="146" t="e">
        <f t="shared" si="7"/>
        <v>#REF!</v>
      </c>
      <c r="AB48" s="146" t="e">
        <f>SUM(P48:AA48)</f>
        <v>#REF!</v>
      </c>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row>
    <row r="49" spans="2:56" x14ac:dyDescent="0.2">
      <c r="B49" s="109"/>
      <c r="C49" s="147"/>
      <c r="D49" s="144"/>
      <c r="E49" s="111"/>
      <c r="F49" s="90"/>
      <c r="G49" s="90"/>
      <c r="H49" s="90"/>
      <c r="I49" s="104"/>
      <c r="J49" s="104"/>
      <c r="K49" s="145"/>
      <c r="L49" s="20"/>
      <c r="M49" s="20"/>
      <c r="N49" s="20"/>
      <c r="O49" s="146"/>
      <c r="P49" s="148" t="s">
        <v>71</v>
      </c>
      <c r="Q49" s="148" t="s">
        <v>72</v>
      </c>
      <c r="R49" s="148" t="s">
        <v>73</v>
      </c>
      <c r="S49" s="148" t="s">
        <v>74</v>
      </c>
      <c r="T49" s="148" t="s">
        <v>75</v>
      </c>
      <c r="U49" s="148" t="s">
        <v>76</v>
      </c>
      <c r="V49" s="148" t="s">
        <v>77</v>
      </c>
      <c r="W49" s="148" t="s">
        <v>78</v>
      </c>
      <c r="X49" s="148" t="s">
        <v>79</v>
      </c>
      <c r="Y49" s="148" t="s">
        <v>80</v>
      </c>
      <c r="Z49" s="148" t="s">
        <v>81</v>
      </c>
      <c r="AA49" s="148" t="s">
        <v>82</v>
      </c>
      <c r="AB49" s="146"/>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row>
    <row r="50" spans="2:56" x14ac:dyDescent="0.2">
      <c r="B50" s="109"/>
      <c r="C50" s="143"/>
      <c r="D50" s="144"/>
      <c r="E50" s="111"/>
      <c r="F50" s="90"/>
      <c r="G50" s="90"/>
      <c r="H50" s="90"/>
      <c r="I50" s="104"/>
      <c r="J50" s="104"/>
      <c r="K50" s="149"/>
      <c r="L50" s="20"/>
      <c r="M50" s="20"/>
      <c r="N50" s="20"/>
      <c r="O50" s="146"/>
      <c r="P50" s="148">
        <v>31</v>
      </c>
      <c r="Q50" s="148">
        <v>31</v>
      </c>
      <c r="R50" s="148">
        <v>30</v>
      </c>
      <c r="S50" s="148">
        <v>31</v>
      </c>
      <c r="T50" s="148">
        <v>30</v>
      </c>
      <c r="U50" s="148">
        <v>31</v>
      </c>
      <c r="V50" s="148">
        <v>31</v>
      </c>
      <c r="W50" s="148">
        <v>28</v>
      </c>
      <c r="X50" s="148">
        <v>31</v>
      </c>
      <c r="Y50" s="148">
        <v>30</v>
      </c>
      <c r="Z50" s="148">
        <v>31</v>
      </c>
      <c r="AA50" s="148">
        <v>30</v>
      </c>
      <c r="AB50" s="146"/>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row>
    <row r="51" spans="2:56" ht="14.25" x14ac:dyDescent="0.2">
      <c r="B51" s="109"/>
      <c r="C51" s="150"/>
      <c r="D51" s="150"/>
      <c r="E51" s="112"/>
      <c r="F51" s="42"/>
      <c r="G51" s="42"/>
      <c r="H51" s="42"/>
      <c r="I51" s="145"/>
      <c r="J51" s="145"/>
      <c r="K51" s="149"/>
      <c r="L51" s="20"/>
      <c r="M51" s="20"/>
      <c r="N51" s="20"/>
      <c r="O51" s="146" t="s">
        <v>83</v>
      </c>
      <c r="P51" s="146" t="e">
        <f t="shared" ref="P51:AA51" si="8">+ROUND((P48*10000/(1000)),1)</f>
        <v>#REF!</v>
      </c>
      <c r="Q51" s="146" t="e">
        <f t="shared" si="8"/>
        <v>#REF!</v>
      </c>
      <c r="R51" s="146" t="e">
        <f t="shared" si="8"/>
        <v>#REF!</v>
      </c>
      <c r="S51" s="146" t="e">
        <f t="shared" si="8"/>
        <v>#REF!</v>
      </c>
      <c r="T51" s="146" t="e">
        <f t="shared" si="8"/>
        <v>#REF!</v>
      </c>
      <c r="U51" s="146" t="e">
        <f t="shared" si="8"/>
        <v>#REF!</v>
      </c>
      <c r="V51" s="146" t="e">
        <f t="shared" si="8"/>
        <v>#REF!</v>
      </c>
      <c r="W51" s="146" t="e">
        <f t="shared" si="8"/>
        <v>#REF!</v>
      </c>
      <c r="X51" s="146" t="e">
        <f t="shared" si="8"/>
        <v>#REF!</v>
      </c>
      <c r="Y51" s="146" t="e">
        <f t="shared" si="8"/>
        <v>#REF!</v>
      </c>
      <c r="Z51" s="146" t="e">
        <f t="shared" si="8"/>
        <v>#REF!</v>
      </c>
      <c r="AA51" s="146" t="e">
        <f t="shared" si="8"/>
        <v>#REF!</v>
      </c>
      <c r="AB51" s="146" t="e">
        <f>SUM(P51:AA51)</f>
        <v>#REF!</v>
      </c>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row>
    <row r="52" spans="2:56" x14ac:dyDescent="0.2">
      <c r="B52" s="109"/>
      <c r="C52" s="150"/>
      <c r="D52" s="150"/>
      <c r="E52" s="112"/>
      <c r="F52" s="42"/>
      <c r="G52" s="42"/>
      <c r="H52" s="42"/>
      <c r="I52" s="71"/>
      <c r="J52" s="71"/>
      <c r="K52" s="72"/>
      <c r="L52" s="20"/>
      <c r="M52" s="20"/>
      <c r="N52" s="20"/>
      <c r="O52" s="146" t="s">
        <v>84</v>
      </c>
      <c r="P52" s="146" t="e">
        <f t="shared" ref="P52:AA52" si="9">+ROUND((P48*10000/(86400*P35)),3)</f>
        <v>#REF!</v>
      </c>
      <c r="Q52" s="146" t="e">
        <f t="shared" si="9"/>
        <v>#REF!</v>
      </c>
      <c r="R52" s="146" t="e">
        <f t="shared" si="9"/>
        <v>#REF!</v>
      </c>
      <c r="S52" s="146" t="e">
        <f t="shared" si="9"/>
        <v>#REF!</v>
      </c>
      <c r="T52" s="146" t="e">
        <f t="shared" si="9"/>
        <v>#REF!</v>
      </c>
      <c r="U52" s="146" t="e">
        <f t="shared" si="9"/>
        <v>#REF!</v>
      </c>
      <c r="V52" s="146" t="e">
        <f t="shared" si="9"/>
        <v>#REF!</v>
      </c>
      <c r="W52" s="146" t="e">
        <f t="shared" si="9"/>
        <v>#REF!</v>
      </c>
      <c r="X52" s="146" t="e">
        <f t="shared" si="9"/>
        <v>#REF!</v>
      </c>
      <c r="Y52" s="146" t="e">
        <f t="shared" si="9"/>
        <v>#REF!</v>
      </c>
      <c r="Z52" s="146" t="e">
        <f t="shared" si="9"/>
        <v>#REF!</v>
      </c>
      <c r="AA52" s="146" t="e">
        <f t="shared" si="9"/>
        <v>#REF!</v>
      </c>
      <c r="AB52" s="146"/>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row>
    <row r="53" spans="2:56" x14ac:dyDescent="0.2">
      <c r="B53" s="224"/>
      <c r="C53" s="115"/>
      <c r="D53" s="115"/>
      <c r="E53" s="121"/>
      <c r="F53" s="122"/>
      <c r="G53" s="123"/>
      <c r="H53" s="123"/>
      <c r="I53" s="71"/>
      <c r="J53" s="71"/>
      <c r="K53" s="72"/>
      <c r="L53" s="20"/>
      <c r="M53" s="20"/>
      <c r="N53" s="20"/>
      <c r="O53" s="146" t="s">
        <v>85</v>
      </c>
      <c r="P53" s="146" t="e">
        <f t="shared" ref="P53:AA53" si="10">+ROUND((P48/P35),3)</f>
        <v>#REF!</v>
      </c>
      <c r="Q53" s="146" t="e">
        <f t="shared" si="10"/>
        <v>#REF!</v>
      </c>
      <c r="R53" s="146" t="e">
        <f t="shared" si="10"/>
        <v>#REF!</v>
      </c>
      <c r="S53" s="146" t="e">
        <f t="shared" si="10"/>
        <v>#REF!</v>
      </c>
      <c r="T53" s="146" t="e">
        <f t="shared" si="10"/>
        <v>#REF!</v>
      </c>
      <c r="U53" s="146" t="e">
        <f t="shared" si="10"/>
        <v>#REF!</v>
      </c>
      <c r="V53" s="146" t="e">
        <f t="shared" si="10"/>
        <v>#REF!</v>
      </c>
      <c r="W53" s="146" t="e">
        <f t="shared" si="10"/>
        <v>#REF!</v>
      </c>
      <c r="X53" s="146" t="e">
        <f t="shared" si="10"/>
        <v>#REF!</v>
      </c>
      <c r="Y53" s="146" t="e">
        <f t="shared" si="10"/>
        <v>#REF!</v>
      </c>
      <c r="Z53" s="146" t="e">
        <f t="shared" si="10"/>
        <v>#REF!</v>
      </c>
      <c r="AA53" s="146" t="e">
        <f t="shared" si="10"/>
        <v>#REF!</v>
      </c>
      <c r="AB53" s="146"/>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row>
    <row r="54" spans="2:56" x14ac:dyDescent="0.2">
      <c r="B54" s="224"/>
      <c r="C54" s="126"/>
      <c r="D54" s="126"/>
      <c r="E54" s="126"/>
      <c r="F54" s="37"/>
      <c r="G54" s="37"/>
      <c r="H54" s="37"/>
      <c r="I54" s="127"/>
      <c r="J54" s="127"/>
      <c r="K54" s="72"/>
      <c r="L54" s="142"/>
      <c r="M54" s="142"/>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row>
    <row r="55" spans="2:56" x14ac:dyDescent="0.2">
      <c r="B55" s="115"/>
      <c r="C55" s="115"/>
      <c r="D55" s="115"/>
      <c r="E55" s="132"/>
      <c r="F55" s="130"/>
      <c r="G55" s="130"/>
      <c r="H55" s="130"/>
      <c r="I55" s="127"/>
      <c r="J55" s="127"/>
      <c r="K55" s="72"/>
      <c r="L55" s="142"/>
      <c r="M55" s="142"/>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row>
    <row r="56" spans="2:56" x14ac:dyDescent="0.2">
      <c r="B56" s="115"/>
      <c r="C56" s="115"/>
      <c r="D56" s="115"/>
      <c r="E56" s="132"/>
      <c r="F56" s="130"/>
      <c r="G56" s="130"/>
      <c r="H56" s="130"/>
      <c r="I56" s="127"/>
      <c r="J56" s="127"/>
      <c r="K56" s="72"/>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row>
    <row r="57" spans="2:56" x14ac:dyDescent="0.2">
      <c r="B57" s="115"/>
      <c r="C57" s="115"/>
      <c r="D57" s="115"/>
      <c r="E57" s="132"/>
      <c r="F57" s="130"/>
      <c r="G57" s="130"/>
      <c r="H57" s="130"/>
      <c r="I57" s="127"/>
      <c r="J57" s="127"/>
      <c r="K57" s="72"/>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row>
    <row r="58" spans="2:56" x14ac:dyDescent="0.2">
      <c r="B58" s="115"/>
      <c r="C58" s="115"/>
      <c r="D58" s="115"/>
      <c r="E58" s="132"/>
      <c r="F58" s="130"/>
      <c r="G58" s="130"/>
      <c r="H58" s="130"/>
      <c r="I58" s="151"/>
      <c r="J58" s="32"/>
      <c r="K58" s="38"/>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row>
    <row r="59" spans="2:56" x14ac:dyDescent="0.2">
      <c r="B59" s="138"/>
      <c r="C59" s="144"/>
      <c r="D59" s="144"/>
      <c r="E59" s="139"/>
      <c r="F59" s="140"/>
      <c r="G59" s="140"/>
      <c r="H59" s="140"/>
      <c r="I59" s="152"/>
      <c r="J59" s="37"/>
      <c r="K59" s="38"/>
      <c r="L59" s="20"/>
      <c r="M59" s="20"/>
      <c r="N59" s="20"/>
      <c r="O59" s="153"/>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row>
    <row r="60" spans="2:56" x14ac:dyDescent="0.2">
      <c r="B60" s="95"/>
      <c r="C60" s="95"/>
      <c r="D60" s="95"/>
      <c r="E60" s="120"/>
      <c r="F60" s="32"/>
      <c r="G60" s="32"/>
      <c r="H60" s="32"/>
      <c r="I60" s="90"/>
      <c r="J60" s="20"/>
      <c r="K60" s="38"/>
      <c r="L60" s="20"/>
      <c r="M60" s="20"/>
      <c r="N60" s="20"/>
      <c r="O60" s="20"/>
      <c r="P60" s="154" t="s">
        <v>86</v>
      </c>
      <c r="Q60" s="155"/>
      <c r="R60" s="155"/>
      <c r="S60" s="156"/>
      <c r="T60" s="156"/>
      <c r="U60" s="157"/>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row>
    <row r="61" spans="2:56" x14ac:dyDescent="0.2">
      <c r="B61" s="115"/>
      <c r="D61" s="126"/>
      <c r="E61" s="112"/>
      <c r="F61" s="42"/>
      <c r="G61" s="43"/>
      <c r="H61" s="43"/>
      <c r="I61" s="158"/>
      <c r="J61" s="32"/>
      <c r="K61" s="38"/>
      <c r="L61" s="20"/>
      <c r="M61" s="20"/>
      <c r="N61" s="20"/>
      <c r="O61" s="159"/>
      <c r="P61" s="160" t="s">
        <v>85</v>
      </c>
      <c r="Q61" s="161" t="s">
        <v>84</v>
      </c>
      <c r="R61" s="161" t="s">
        <v>70</v>
      </c>
      <c r="S61" s="161"/>
      <c r="T61" s="162" t="s">
        <v>87</v>
      </c>
      <c r="U61" s="163" t="s">
        <v>88</v>
      </c>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row>
    <row r="62" spans="2:56" x14ac:dyDescent="0.2">
      <c r="B62" s="115"/>
      <c r="D62" s="109"/>
      <c r="E62" s="164"/>
      <c r="F62" s="165"/>
      <c r="G62" s="165"/>
      <c r="H62" s="165"/>
      <c r="I62" s="151"/>
      <c r="J62" s="32"/>
      <c r="K62" s="20"/>
      <c r="L62" s="20"/>
      <c r="M62" s="20"/>
      <c r="N62" s="20"/>
      <c r="O62" s="153"/>
      <c r="P62" s="166" t="e">
        <f>+ROUND((R62/V62),3)</f>
        <v>#REF!</v>
      </c>
      <c r="Q62" s="167" t="e">
        <f>+ROUND((R62*10000/(86400*V62)),3)</f>
        <v>#REF!</v>
      </c>
      <c r="R62" s="168" t="e">
        <f>LARGE(P$48:AA$48,T62)</f>
        <v>#REF!</v>
      </c>
      <c r="S62" s="169"/>
      <c r="T62" s="167">
        <v>1</v>
      </c>
      <c r="U62" s="170" t="e">
        <f>HLOOKUP(R62,P48:AA49,2,0)</f>
        <v>#REF!</v>
      </c>
      <c r="V62" s="171" t="e">
        <f>HLOOKUP(U62,P49:AA50,2,0)</f>
        <v>#REF!</v>
      </c>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c r="BD62" s="20"/>
    </row>
    <row r="63" spans="2:56" x14ac:dyDescent="0.2">
      <c r="B63" s="115"/>
      <c r="C63" s="115"/>
      <c r="D63" s="115"/>
      <c r="E63" s="132"/>
      <c r="F63" s="133"/>
      <c r="G63" s="172"/>
      <c r="H63" s="172"/>
      <c r="I63" s="120"/>
      <c r="J63" s="38"/>
      <c r="K63" s="38"/>
      <c r="L63" s="20"/>
      <c r="M63" s="20"/>
      <c r="N63" s="20"/>
      <c r="O63" s="20"/>
      <c r="P63" s="166" t="e">
        <f>+ROUND((R63/V63),3)</f>
        <v>#REF!</v>
      </c>
      <c r="Q63" s="167" t="e">
        <f>+ROUND((R63*10000/(86400*V63)),3)</f>
        <v>#REF!</v>
      </c>
      <c r="R63" s="168" t="e">
        <f>LARGE(P$48:AA$48,T63)</f>
        <v>#REF!</v>
      </c>
      <c r="S63" s="169"/>
      <c r="T63" s="167">
        <v>2</v>
      </c>
      <c r="U63" s="170" t="e">
        <f>HLOOKUP(R63,P48:AA49,2,0)</f>
        <v>#REF!</v>
      </c>
      <c r="V63" s="170" t="e">
        <f>HLOOKUP(U63,P49:AA50,2,0)</f>
        <v>#REF!</v>
      </c>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row>
    <row r="64" spans="2:56" x14ac:dyDescent="0.2">
      <c r="B64" s="95"/>
      <c r="C64" s="95"/>
      <c r="D64" s="95"/>
      <c r="E64" s="112"/>
      <c r="F64" s="42"/>
      <c r="G64" s="173"/>
      <c r="H64" s="173"/>
      <c r="I64" s="174"/>
      <c r="J64" s="38"/>
      <c r="K64" s="38"/>
      <c r="L64" s="20"/>
      <c r="M64" s="20"/>
      <c r="N64" s="20"/>
      <c r="O64" s="20"/>
      <c r="P64" s="166" t="e">
        <f>+ROUND((R64/V64),3)</f>
        <v>#REF!</v>
      </c>
      <c r="Q64" s="167" t="e">
        <f>+ROUND((R64*10000/(86400*V64)),3)</f>
        <v>#REF!</v>
      </c>
      <c r="R64" s="168" t="e">
        <f>LARGE(P$48:AA$48,T64)</f>
        <v>#REF!</v>
      </c>
      <c r="S64" s="169"/>
      <c r="T64" s="167">
        <v>3</v>
      </c>
      <c r="U64" s="170" t="e">
        <f>HLOOKUP(R64,P48:AA49,2,0)</f>
        <v>#REF!</v>
      </c>
      <c r="V64" s="170" t="e">
        <f>HLOOKUP(U64,P49:AA50,2,0)</f>
        <v>#REF!</v>
      </c>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row>
    <row r="65" spans="2:56" x14ac:dyDescent="0.2">
      <c r="B65" s="95"/>
      <c r="C65" s="95"/>
      <c r="D65" s="95"/>
      <c r="E65" s="112"/>
      <c r="F65" s="42"/>
      <c r="G65" s="42"/>
      <c r="H65" s="42"/>
      <c r="I65" s="175"/>
      <c r="J65" s="38"/>
      <c r="K65" s="38"/>
      <c r="L65" s="20"/>
      <c r="M65" s="20"/>
      <c r="N65" s="20"/>
      <c r="O65" s="20"/>
      <c r="P65" s="176"/>
      <c r="Q65" s="177"/>
      <c r="R65" s="178"/>
      <c r="S65" s="177"/>
      <c r="T65" s="179"/>
      <c r="U65" s="18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row>
    <row r="66" spans="2:56" x14ac:dyDescent="0.2">
      <c r="B66" s="95"/>
      <c r="C66" s="115"/>
      <c r="D66" s="115"/>
      <c r="E66" s="120"/>
      <c r="F66" s="32"/>
      <c r="G66" s="32"/>
      <c r="H66" s="32"/>
      <c r="I66" s="120"/>
      <c r="J66" s="38"/>
      <c r="K66" s="20"/>
      <c r="L66" s="20"/>
      <c r="M66" s="20"/>
      <c r="N66" s="20"/>
      <c r="O66" s="20"/>
      <c r="P66" s="181" t="e">
        <f>ROUND(AVERAGE(P62:P64),2)</f>
        <v>#REF!</v>
      </c>
      <c r="Q66" s="181" t="e">
        <f>ROUND(AVERAGE(Q62:Q64),2)</f>
        <v>#REF!</v>
      </c>
      <c r="R66" s="181" t="e">
        <f>ROUND(AVERAGE(R62:R64),2)</f>
        <v>#REF!</v>
      </c>
      <c r="S66" s="169"/>
      <c r="T66" s="169"/>
      <c r="U66" s="182" t="e">
        <f>CONCATENATE(U62,"/",U63,"/",U64)</f>
        <v>#REF!</v>
      </c>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row>
    <row r="67" spans="2:56" x14ac:dyDescent="0.2">
      <c r="C67" s="95"/>
      <c r="D67" s="95"/>
      <c r="E67" s="112"/>
      <c r="F67" s="42"/>
      <c r="G67" s="42"/>
      <c r="H67" s="42"/>
      <c r="I67" s="183"/>
      <c r="J67" s="81"/>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row>
    <row r="68" spans="2:56" ht="13.5" thickBot="1" x14ac:dyDescent="0.25">
      <c r="B68" s="184"/>
      <c r="C68" s="184"/>
      <c r="D68" s="184"/>
      <c r="E68" s="185"/>
      <c r="F68" s="183"/>
      <c r="G68" s="183"/>
      <c r="H68" s="183"/>
      <c r="I68" s="186"/>
      <c r="J68" s="20"/>
      <c r="K68" s="187"/>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row>
    <row r="69" spans="2:56" ht="13.5" thickBot="1" x14ac:dyDescent="0.25">
      <c r="F69" s="186"/>
      <c r="G69" s="20"/>
      <c r="H69" s="20"/>
      <c r="I69" s="186"/>
      <c r="J69" s="20"/>
      <c r="K69" s="20"/>
      <c r="L69" s="20"/>
      <c r="M69" s="20"/>
      <c r="N69" s="188" t="s">
        <v>35</v>
      </c>
      <c r="O69" s="189" t="s">
        <v>22</v>
      </c>
      <c r="P69" s="190" t="s">
        <v>89</v>
      </c>
      <c r="Q69" s="20"/>
      <c r="R69" s="20"/>
      <c r="S69" s="20" t="s">
        <v>90</v>
      </c>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row>
    <row r="70" spans="2:56" x14ac:dyDescent="0.2">
      <c r="F70" s="186"/>
      <c r="G70" s="20"/>
      <c r="H70" s="20"/>
      <c r="I70" s="20"/>
      <c r="J70" s="20"/>
      <c r="K70" s="20"/>
      <c r="L70" s="20"/>
      <c r="M70" s="20"/>
      <c r="N70" s="191" t="s">
        <v>91</v>
      </c>
      <c r="O70" s="192"/>
      <c r="P70" s="193"/>
      <c r="Q70" s="20" t="s">
        <v>92</v>
      </c>
      <c r="R70" s="20"/>
      <c r="S70" s="20" t="s">
        <v>107</v>
      </c>
      <c r="T70" s="20" t="s">
        <v>106</v>
      </c>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row>
    <row r="71" spans="2:56" x14ac:dyDescent="0.2">
      <c r="F71" s="20"/>
      <c r="G71" s="20"/>
      <c r="H71" s="20"/>
      <c r="I71" s="20"/>
      <c r="J71" s="20"/>
      <c r="K71" s="20"/>
      <c r="L71" s="20"/>
      <c r="M71" s="20"/>
      <c r="N71" s="191" t="s">
        <v>16</v>
      </c>
      <c r="O71" s="194">
        <v>0.3</v>
      </c>
      <c r="P71" s="195">
        <v>0.35</v>
      </c>
      <c r="Q71" s="20" t="s">
        <v>29</v>
      </c>
      <c r="R71" s="20" t="s">
        <v>93</v>
      </c>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row>
    <row r="72" spans="2:56" x14ac:dyDescent="0.2">
      <c r="F72" s="20"/>
      <c r="G72" s="20"/>
      <c r="H72" s="20"/>
      <c r="I72" s="20"/>
      <c r="J72" s="20"/>
      <c r="K72" s="20"/>
      <c r="L72" s="20"/>
      <c r="M72" s="20"/>
      <c r="N72" s="191" t="s">
        <v>17</v>
      </c>
      <c r="O72" s="194">
        <v>0.45</v>
      </c>
      <c r="P72" s="195">
        <v>0.5</v>
      </c>
      <c r="Q72" s="20" t="s">
        <v>94</v>
      </c>
      <c r="R72" s="20" t="s">
        <v>95</v>
      </c>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0"/>
      <c r="BA72" s="20"/>
      <c r="BB72" s="20"/>
      <c r="BC72" s="20"/>
      <c r="BD72" s="20"/>
    </row>
    <row r="73" spans="2:56" x14ac:dyDescent="0.2">
      <c r="B73" s="184"/>
      <c r="C73" s="184"/>
      <c r="D73" s="184"/>
      <c r="F73" s="20"/>
      <c r="G73" s="20"/>
      <c r="H73" s="20"/>
      <c r="I73" s="20"/>
      <c r="J73" s="20"/>
      <c r="K73" s="20"/>
      <c r="L73" s="20"/>
      <c r="M73" s="20"/>
      <c r="N73" s="191" t="s">
        <v>96</v>
      </c>
      <c r="O73" s="194">
        <v>0.5</v>
      </c>
      <c r="P73" s="195">
        <v>0.6</v>
      </c>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0"/>
      <c r="BA73" s="20"/>
      <c r="BB73" s="20"/>
      <c r="BC73" s="20"/>
      <c r="BD73" s="20"/>
    </row>
    <row r="74" spans="2:56" x14ac:dyDescent="0.2">
      <c r="B74" s="184"/>
      <c r="C74" s="196"/>
      <c r="D74" s="196"/>
      <c r="F74" s="20"/>
      <c r="G74" s="20"/>
      <c r="H74" s="20"/>
      <c r="I74" s="20"/>
      <c r="J74" s="20"/>
      <c r="K74" s="20"/>
      <c r="L74" s="20"/>
      <c r="M74" s="20"/>
      <c r="N74" s="191" t="s">
        <v>38</v>
      </c>
      <c r="O74" s="194">
        <v>0.5</v>
      </c>
      <c r="P74" s="195">
        <v>0.65</v>
      </c>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0"/>
      <c r="BA74" s="20"/>
      <c r="BB74" s="20"/>
      <c r="BC74" s="20"/>
      <c r="BD74" s="20"/>
    </row>
    <row r="75" spans="2:56" x14ac:dyDescent="0.2">
      <c r="D75" s="197"/>
      <c r="F75" s="20"/>
      <c r="G75" s="20"/>
      <c r="H75" s="20"/>
      <c r="I75" s="20"/>
      <c r="J75" s="20"/>
      <c r="K75" s="20"/>
      <c r="L75" s="20"/>
      <c r="M75" s="20"/>
      <c r="N75" s="191" t="s">
        <v>97</v>
      </c>
      <c r="O75" s="194">
        <v>0.6</v>
      </c>
      <c r="P75" s="195">
        <v>0.65</v>
      </c>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0"/>
      <c r="BA75" s="20"/>
      <c r="BB75" s="20"/>
      <c r="BC75" s="20"/>
      <c r="BD75" s="20"/>
    </row>
    <row r="76" spans="2:56" x14ac:dyDescent="0.2">
      <c r="D76" s="197"/>
      <c r="E76" s="144"/>
      <c r="F76" s="198"/>
      <c r="G76" s="198"/>
      <c r="H76" s="198"/>
      <c r="I76" s="20"/>
      <c r="J76" s="20"/>
      <c r="K76" s="20"/>
      <c r="L76" s="20"/>
      <c r="M76" s="20"/>
      <c r="N76" s="191" t="s">
        <v>98</v>
      </c>
      <c r="O76" s="194">
        <v>0.6</v>
      </c>
      <c r="P76" s="195">
        <v>0.65</v>
      </c>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0"/>
      <c r="BA76" s="20"/>
      <c r="BB76" s="20"/>
      <c r="BC76" s="20"/>
      <c r="BD76" s="20"/>
    </row>
    <row r="77" spans="2:56" x14ac:dyDescent="0.2">
      <c r="D77" s="197"/>
      <c r="F77" s="20"/>
      <c r="G77" s="20"/>
      <c r="H77" s="20"/>
      <c r="I77" s="20"/>
      <c r="J77" s="20"/>
      <c r="K77" s="20"/>
      <c r="L77" s="20"/>
      <c r="M77" s="20"/>
      <c r="N77" s="191" t="s">
        <v>99</v>
      </c>
      <c r="O77" s="194">
        <v>0.65</v>
      </c>
      <c r="P77" s="195">
        <v>0.7</v>
      </c>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0"/>
      <c r="BA77" s="20"/>
      <c r="BB77" s="20"/>
      <c r="BC77" s="20"/>
      <c r="BD77" s="20"/>
    </row>
    <row r="78" spans="2:56" x14ac:dyDescent="0.2">
      <c r="D78" s="197"/>
      <c r="F78" s="20"/>
      <c r="G78" s="20"/>
      <c r="H78" s="20"/>
      <c r="I78" s="20"/>
      <c r="J78" s="20"/>
      <c r="K78" s="20"/>
      <c r="L78" s="20"/>
      <c r="M78" s="20"/>
      <c r="N78" s="191" t="s">
        <v>18</v>
      </c>
      <c r="O78" s="194">
        <v>0.75</v>
      </c>
      <c r="P78" s="195"/>
      <c r="Q78" s="20"/>
      <c r="R78" s="20"/>
      <c r="S78" s="20"/>
      <c r="T78" s="20"/>
      <c r="U78" s="20"/>
      <c r="V78" s="20"/>
      <c r="W78" s="20"/>
      <c r="X78" s="20"/>
      <c r="Y78" s="20"/>
      <c r="Z78" s="20"/>
      <c r="AA78" s="20"/>
      <c r="AB78" s="20"/>
      <c r="AC78" s="20"/>
      <c r="AD78" s="20"/>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row>
    <row r="79" spans="2:56" x14ac:dyDescent="0.2">
      <c r="F79" s="20"/>
      <c r="G79" s="20"/>
      <c r="H79" s="20"/>
      <c r="I79" s="20"/>
      <c r="J79" s="20"/>
      <c r="K79" s="20"/>
      <c r="L79" s="20"/>
      <c r="M79" s="20"/>
      <c r="N79" s="191" t="s">
        <v>37</v>
      </c>
      <c r="O79" s="194">
        <v>0.85</v>
      </c>
      <c r="P79" s="195"/>
      <c r="Q79" s="20"/>
      <c r="R79" s="20"/>
      <c r="S79" s="20"/>
      <c r="T79" s="20"/>
      <c r="U79" s="20"/>
      <c r="V79" s="20"/>
      <c r="W79" s="20"/>
      <c r="X79" s="20"/>
      <c r="Y79" s="20"/>
      <c r="Z79" s="20"/>
      <c r="AA79" s="20"/>
      <c r="AB79" s="20"/>
      <c r="AC79" s="20"/>
      <c r="AD79" s="20"/>
      <c r="AE79" s="20"/>
      <c r="AF79" s="20"/>
      <c r="AG79" s="20"/>
      <c r="AH79" s="20"/>
      <c r="AI79" s="20"/>
      <c r="AJ79" s="20"/>
      <c r="AK79" s="20"/>
      <c r="AL79" s="20"/>
      <c r="AM79" s="20"/>
      <c r="AN79" s="20"/>
      <c r="AO79" s="20"/>
      <c r="AP79" s="20"/>
      <c r="AQ79" s="20"/>
      <c r="AR79" s="20"/>
      <c r="AS79" s="20"/>
      <c r="AT79" s="20"/>
      <c r="AU79" s="20"/>
      <c r="AV79" s="20"/>
      <c r="AW79" s="20"/>
      <c r="AX79" s="20"/>
      <c r="AY79" s="20"/>
      <c r="AZ79" s="20"/>
      <c r="BA79" s="20"/>
      <c r="BB79" s="20"/>
      <c r="BC79" s="20"/>
      <c r="BD79" s="20"/>
    </row>
    <row r="80" spans="2:56" x14ac:dyDescent="0.2">
      <c r="D80" s="197"/>
      <c r="F80" s="20"/>
      <c r="G80" s="20"/>
      <c r="H80" s="20"/>
      <c r="I80" s="20"/>
      <c r="J80" s="20"/>
      <c r="K80" s="20"/>
      <c r="L80" s="20"/>
      <c r="M80" s="20"/>
      <c r="N80" s="191" t="s">
        <v>100</v>
      </c>
      <c r="O80" s="199">
        <v>0.85</v>
      </c>
      <c r="P80" s="195"/>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0"/>
      <c r="BA80" s="20"/>
      <c r="BB80" s="20"/>
      <c r="BC80" s="20"/>
      <c r="BD80" s="20"/>
    </row>
    <row r="81" spans="2:56" x14ac:dyDescent="0.2">
      <c r="B81" s="184"/>
      <c r="D81" s="200"/>
      <c r="F81" s="20"/>
      <c r="G81" s="20"/>
      <c r="H81" s="20"/>
      <c r="I81" s="20"/>
      <c r="J81" s="20"/>
      <c r="K81" s="20"/>
      <c r="L81" s="20"/>
      <c r="M81" s="20"/>
      <c r="N81" s="191" t="s">
        <v>101</v>
      </c>
      <c r="O81" s="199">
        <v>0.85</v>
      </c>
      <c r="P81" s="195"/>
      <c r="Q81" s="20"/>
      <c r="R81" s="20"/>
      <c r="S81" s="20"/>
      <c r="T81" s="20"/>
      <c r="U81" s="20"/>
      <c r="V81" s="20"/>
      <c r="W81" s="20"/>
      <c r="X81" s="20"/>
      <c r="Y81" s="20"/>
      <c r="Z81" s="20"/>
      <c r="AA81" s="20"/>
      <c r="AB81" s="20"/>
      <c r="AC81" s="20"/>
      <c r="AD81" s="20"/>
      <c r="AE81" s="20"/>
      <c r="AF81" s="20"/>
      <c r="AG81" s="20"/>
      <c r="AH81" s="20"/>
      <c r="AI81" s="20"/>
      <c r="AJ81" s="20"/>
      <c r="AK81" s="20"/>
      <c r="AL81" s="20"/>
      <c r="AM81" s="20"/>
      <c r="AN81" s="20"/>
      <c r="AO81" s="20"/>
      <c r="AP81" s="20"/>
      <c r="AQ81" s="20"/>
      <c r="AR81" s="20"/>
      <c r="AS81" s="20"/>
      <c r="AT81" s="20"/>
      <c r="AU81" s="20"/>
      <c r="AV81" s="20"/>
      <c r="AW81" s="20"/>
      <c r="AX81" s="20"/>
      <c r="AY81" s="20"/>
      <c r="AZ81" s="20"/>
      <c r="BA81" s="20"/>
      <c r="BB81" s="20"/>
      <c r="BC81" s="20"/>
      <c r="BD81" s="20"/>
    </row>
    <row r="82" spans="2:56" x14ac:dyDescent="0.2">
      <c r="F82" s="20"/>
      <c r="G82" s="20"/>
      <c r="H82" s="20"/>
      <c r="I82" s="20"/>
      <c r="J82" s="20"/>
      <c r="K82" s="20"/>
      <c r="L82" s="20"/>
      <c r="M82" s="20"/>
      <c r="N82" s="191" t="s">
        <v>102</v>
      </c>
      <c r="O82" s="199">
        <v>0.9</v>
      </c>
      <c r="P82" s="195"/>
      <c r="Q82" s="20"/>
      <c r="R82" s="20"/>
      <c r="S82" s="20"/>
      <c r="T82" s="20"/>
      <c r="U82" s="20"/>
      <c r="V82" s="20"/>
      <c r="W82" s="20"/>
      <c r="X82" s="20"/>
      <c r="Y82" s="20"/>
      <c r="Z82" s="20"/>
      <c r="AA82" s="20"/>
      <c r="AB82" s="20"/>
      <c r="AC82" s="20"/>
      <c r="AD82" s="20"/>
      <c r="AE82" s="20"/>
      <c r="AF82" s="20"/>
      <c r="AG82" s="20"/>
      <c r="AH82" s="20"/>
      <c r="AI82" s="20"/>
      <c r="AJ82" s="20"/>
      <c r="AK82" s="20"/>
      <c r="AL82" s="20"/>
      <c r="AM82" s="20"/>
      <c r="AN82" s="20"/>
      <c r="AO82" s="20"/>
      <c r="AP82" s="20"/>
      <c r="AQ82" s="20"/>
      <c r="AR82" s="20"/>
      <c r="AS82" s="20"/>
      <c r="AT82" s="20"/>
      <c r="AU82" s="20"/>
      <c r="AV82" s="20"/>
      <c r="AW82" s="20"/>
      <c r="AX82" s="20"/>
      <c r="AY82" s="20"/>
      <c r="AZ82" s="20"/>
      <c r="BA82" s="20"/>
      <c r="BB82" s="20"/>
      <c r="BC82" s="20"/>
      <c r="BD82" s="20"/>
    </row>
    <row r="83" spans="2:56" ht="13.5" thickBot="1" x14ac:dyDescent="0.25">
      <c r="F83" s="20"/>
      <c r="G83" s="20"/>
      <c r="H83" s="20"/>
      <c r="I83" s="20"/>
      <c r="J83" s="20"/>
      <c r="K83" s="20"/>
      <c r="L83" s="20"/>
      <c r="M83" s="20"/>
      <c r="N83" s="201" t="s">
        <v>15</v>
      </c>
      <c r="O83" s="202">
        <v>0.9</v>
      </c>
      <c r="P83" s="203"/>
      <c r="Q83" s="20"/>
      <c r="R83" s="20"/>
      <c r="S83" s="20"/>
      <c r="T83" s="20"/>
      <c r="U83" s="20"/>
      <c r="V83" s="20"/>
      <c r="W83" s="20"/>
      <c r="X83" s="20"/>
      <c r="Y83" s="20"/>
      <c r="Z83" s="20"/>
      <c r="AA83" s="20"/>
      <c r="AB83" s="20"/>
      <c r="AC83" s="20"/>
      <c r="AD83" s="20"/>
      <c r="AE83" s="20"/>
      <c r="AF83" s="20"/>
      <c r="AG83" s="20"/>
      <c r="AH83" s="20"/>
      <c r="AI83" s="20"/>
      <c r="AJ83" s="20"/>
      <c r="AK83" s="20"/>
      <c r="AL83" s="20"/>
      <c r="AM83" s="20"/>
      <c r="AN83" s="20"/>
      <c r="AO83" s="20"/>
      <c r="AP83" s="20"/>
      <c r="AQ83" s="20"/>
      <c r="AR83" s="20"/>
      <c r="AS83" s="20"/>
      <c r="AT83" s="20"/>
      <c r="AU83" s="20"/>
      <c r="AV83" s="20"/>
      <c r="AW83" s="20"/>
      <c r="AX83" s="20"/>
      <c r="AY83" s="20"/>
      <c r="AZ83" s="20"/>
      <c r="BA83" s="20"/>
      <c r="BB83" s="20"/>
      <c r="BC83" s="20"/>
      <c r="BD83" s="20"/>
    </row>
    <row r="84" spans="2:56" ht="13.5" thickBot="1" x14ac:dyDescent="0.25">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row>
    <row r="85" spans="2:56" ht="13.5" thickBot="1" x14ac:dyDescent="0.25">
      <c r="F85" s="20"/>
      <c r="G85" s="20"/>
      <c r="H85" s="20"/>
      <c r="I85" s="20"/>
      <c r="J85" s="20"/>
      <c r="K85" s="20"/>
      <c r="L85" s="20"/>
      <c r="M85" s="20"/>
      <c r="N85" s="105" t="s">
        <v>103</v>
      </c>
      <c r="O85" s="204" t="s">
        <v>104</v>
      </c>
      <c r="P85" s="108" t="s">
        <v>105</v>
      </c>
      <c r="Q85" s="20"/>
      <c r="R85" s="20"/>
      <c r="S85" s="20"/>
      <c r="T85" s="20"/>
      <c r="U85" s="20"/>
      <c r="V85" s="20"/>
      <c r="W85" s="20"/>
      <c r="X85" s="20"/>
      <c r="Y85" s="20"/>
      <c r="Z85" s="20"/>
      <c r="AA85" s="20"/>
      <c r="AB85" s="20"/>
      <c r="AC85" s="20"/>
      <c r="AD85" s="20"/>
      <c r="AE85" s="20"/>
      <c r="AF85" s="20"/>
      <c r="AG85" s="20"/>
      <c r="AH85" s="20"/>
      <c r="AI85" s="20"/>
      <c r="AJ85" s="20"/>
      <c r="AK85" s="20"/>
      <c r="AL85" s="20"/>
      <c r="AM85" s="20"/>
      <c r="AN85" s="20"/>
      <c r="AO85" s="20"/>
      <c r="AP85" s="20"/>
      <c r="AQ85" s="20"/>
      <c r="AR85" s="20"/>
      <c r="AS85" s="20"/>
      <c r="AT85" s="20"/>
      <c r="AU85" s="20"/>
      <c r="AV85" s="20"/>
      <c r="AW85" s="20"/>
      <c r="AX85" s="20"/>
      <c r="AY85" s="20"/>
      <c r="AZ85" s="20"/>
      <c r="BA85" s="20"/>
      <c r="BB85" s="20"/>
      <c r="BC85" s="20"/>
      <c r="BD85" s="20"/>
    </row>
    <row r="86" spans="2:56" x14ac:dyDescent="0.2">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row>
    <row r="87" spans="2:56" x14ac:dyDescent="0.2">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c r="AL87" s="20"/>
      <c r="AM87" s="20"/>
      <c r="AN87" s="20"/>
      <c r="AO87" s="20"/>
      <c r="AP87" s="20"/>
      <c r="AQ87" s="20"/>
      <c r="AR87" s="20"/>
      <c r="AS87" s="20"/>
      <c r="AT87" s="20"/>
      <c r="AU87" s="20"/>
      <c r="AV87" s="20"/>
      <c r="AW87" s="20"/>
      <c r="AX87" s="20"/>
      <c r="AY87" s="20"/>
      <c r="AZ87" s="20"/>
      <c r="BA87" s="20"/>
      <c r="BB87" s="20"/>
      <c r="BC87" s="20"/>
      <c r="BD87" s="20"/>
    </row>
    <row r="88" spans="2:56" x14ac:dyDescent="0.2">
      <c r="F88" s="20"/>
      <c r="G88" s="20"/>
      <c r="H88" s="20"/>
      <c r="I88" s="205"/>
      <c r="J88" s="20"/>
      <c r="K88" s="187"/>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c r="AL88" s="20"/>
      <c r="AM88" s="20"/>
      <c r="AN88" s="20"/>
      <c r="AO88" s="20"/>
      <c r="AP88" s="20"/>
      <c r="AQ88" s="20"/>
      <c r="AR88" s="20"/>
      <c r="AS88" s="20"/>
      <c r="AT88" s="20"/>
      <c r="AU88" s="20"/>
      <c r="AV88" s="20"/>
      <c r="AW88" s="20"/>
      <c r="AX88" s="20"/>
      <c r="AY88" s="20"/>
      <c r="AZ88" s="20"/>
      <c r="BA88" s="20"/>
      <c r="BB88" s="20"/>
      <c r="BC88" s="20"/>
      <c r="BD88" s="20"/>
    </row>
    <row r="89" spans="2:56" x14ac:dyDescent="0.2">
      <c r="E89" s="206"/>
      <c r="F89" s="205"/>
      <c r="G89" s="205"/>
      <c r="H89" s="205"/>
      <c r="I89" s="205"/>
      <c r="J89" s="20"/>
      <c r="K89" s="187"/>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c r="AL89" s="20"/>
      <c r="AM89" s="20"/>
      <c r="AN89" s="20"/>
      <c r="AO89" s="20"/>
      <c r="AP89" s="20"/>
      <c r="AQ89" s="20"/>
      <c r="AR89" s="20"/>
      <c r="AS89" s="20"/>
      <c r="AT89" s="20"/>
      <c r="AU89" s="20"/>
      <c r="AV89" s="20"/>
      <c r="AW89" s="20"/>
      <c r="AX89" s="20"/>
      <c r="AY89" s="20"/>
      <c r="AZ89" s="20"/>
      <c r="BA89" s="20"/>
      <c r="BB89" s="20"/>
      <c r="BC89" s="20"/>
      <c r="BD89" s="20"/>
    </row>
    <row r="90" spans="2:56" x14ac:dyDescent="0.2">
      <c r="E90" s="206"/>
      <c r="F90" s="205"/>
      <c r="G90" s="205"/>
      <c r="H90" s="205"/>
      <c r="I90" s="78"/>
      <c r="J90" s="20"/>
      <c r="K90" s="207"/>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c r="AL90" s="20"/>
      <c r="AM90" s="20"/>
      <c r="AN90" s="20"/>
      <c r="AO90" s="20"/>
      <c r="AP90" s="20"/>
      <c r="AQ90" s="20"/>
      <c r="AR90" s="20"/>
      <c r="AS90" s="20"/>
      <c r="AT90" s="20"/>
      <c r="AU90" s="20"/>
      <c r="AV90" s="20"/>
      <c r="AW90" s="20"/>
      <c r="AX90" s="20"/>
      <c r="AY90" s="20"/>
      <c r="AZ90" s="20"/>
      <c r="BA90" s="20"/>
      <c r="BB90" s="20"/>
      <c r="BC90" s="20"/>
      <c r="BD90" s="20"/>
    </row>
    <row r="91" spans="2:56" x14ac:dyDescent="0.2">
      <c r="E91" s="197"/>
      <c r="F91" s="78"/>
      <c r="G91" s="78"/>
      <c r="H91" s="78"/>
      <c r="I91" s="20"/>
      <c r="J91" s="20"/>
      <c r="K91" s="187"/>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c r="AL91" s="20"/>
      <c r="AM91" s="20"/>
      <c r="AN91" s="20"/>
      <c r="AO91" s="20"/>
      <c r="AP91" s="20"/>
      <c r="AQ91" s="20"/>
      <c r="AR91" s="20"/>
      <c r="AS91" s="20"/>
      <c r="AT91" s="20"/>
      <c r="AU91" s="20"/>
      <c r="AV91" s="20"/>
      <c r="AW91" s="20"/>
      <c r="AX91" s="20"/>
      <c r="AY91" s="20"/>
      <c r="AZ91" s="20"/>
      <c r="BA91" s="20"/>
      <c r="BB91" s="20"/>
      <c r="BC91" s="20"/>
      <c r="BD91" s="20"/>
    </row>
    <row r="92" spans="2:56" x14ac:dyDescent="0.2">
      <c r="F92" s="20"/>
      <c r="G92" s="20"/>
      <c r="H92" s="20"/>
      <c r="I92" s="208"/>
      <c r="J92" s="20"/>
      <c r="K92" s="187"/>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row>
    <row r="93" spans="2:56" x14ac:dyDescent="0.2">
      <c r="E93" s="209"/>
      <c r="F93" s="210"/>
      <c r="G93" s="208"/>
      <c r="H93" s="208"/>
      <c r="I93" s="78"/>
      <c r="J93" s="20"/>
      <c r="K93" s="187"/>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row>
    <row r="94" spans="2:56" x14ac:dyDescent="0.2">
      <c r="E94" s="197"/>
      <c r="F94" s="78"/>
      <c r="G94" s="78"/>
      <c r="H94" s="78"/>
      <c r="I94" s="208"/>
      <c r="J94" s="20"/>
      <c r="K94" s="211"/>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c r="AL94" s="20"/>
      <c r="AM94" s="20"/>
      <c r="AN94" s="20"/>
      <c r="AO94" s="20"/>
      <c r="AP94" s="20"/>
      <c r="AQ94" s="20"/>
      <c r="AR94" s="20"/>
      <c r="AS94" s="20"/>
      <c r="AT94" s="20"/>
      <c r="AU94" s="20"/>
      <c r="AV94" s="20"/>
      <c r="AW94" s="20"/>
      <c r="AX94" s="20"/>
      <c r="AY94" s="20"/>
      <c r="AZ94" s="20"/>
      <c r="BA94" s="20"/>
      <c r="BB94" s="20"/>
      <c r="BC94" s="20"/>
      <c r="BD94" s="20"/>
    </row>
    <row r="95" spans="2:56" x14ac:dyDescent="0.2">
      <c r="E95" s="212"/>
      <c r="F95" s="208"/>
      <c r="G95" s="208"/>
      <c r="H95" s="208"/>
    </row>
  </sheetData>
  <mergeCells count="15">
    <mergeCell ref="F24:G26"/>
    <mergeCell ref="F28:G30"/>
    <mergeCell ref="B38:B39"/>
    <mergeCell ref="C46:D46"/>
    <mergeCell ref="B53:B54"/>
    <mergeCell ref="F15:G17"/>
    <mergeCell ref="F19:G22"/>
    <mergeCell ref="E2:F2"/>
    <mergeCell ref="C3:F3"/>
    <mergeCell ref="F5:G6"/>
    <mergeCell ref="M6:N6"/>
    <mergeCell ref="O6:P6"/>
    <mergeCell ref="F7:G8"/>
    <mergeCell ref="F12:G14"/>
    <mergeCell ref="F9:G11"/>
  </mergeCells>
  <conditionalFormatting sqref="E38">
    <cfRule type="cellIs" dxfId="10" priority="1" stopIfTrue="1" operator="greaterThan">
      <formula>$E$25+0.03</formula>
    </cfRule>
  </conditionalFormatting>
  <conditionalFormatting sqref="E53">
    <cfRule type="cellIs" dxfId="9" priority="11" stopIfTrue="1" operator="greaterThan">
      <formula>#REF!+0.03</formula>
    </cfRule>
  </conditionalFormatting>
  <conditionalFormatting sqref="E35:H35 E47:H50 E61:H62">
    <cfRule type="cellIs" dxfId="8" priority="4" stopIfTrue="1" operator="greaterThan">
      <formula>0</formula>
    </cfRule>
  </conditionalFormatting>
  <conditionalFormatting sqref="E36:H36 D37 E51:H52">
    <cfRule type="cellIs" dxfId="7" priority="3" stopIfTrue="1" operator="greaterThan">
      <formula>"0+0,05"</formula>
    </cfRule>
  </conditionalFormatting>
  <conditionalFormatting sqref="F38">
    <cfRule type="cellIs" dxfId="6" priority="13" stopIfTrue="1" operator="greaterThan">
      <formula>$F$24+0.05</formula>
    </cfRule>
  </conditionalFormatting>
  <conditionalFormatting sqref="F53">
    <cfRule type="cellIs" dxfId="5" priority="12" stopIfTrue="1" operator="greaterThan">
      <formula>#REF!+0.099</formula>
    </cfRule>
  </conditionalFormatting>
  <conditionalFormatting sqref="G38:H38">
    <cfRule type="cellIs" dxfId="4" priority="10" stopIfTrue="1" operator="greaterThan">
      <formula>#REF!+300</formula>
    </cfRule>
  </conditionalFormatting>
  <conditionalFormatting sqref="G53:H53">
    <cfRule type="cellIs" dxfId="3" priority="2" stopIfTrue="1" operator="greaterThan">
      <formula>$G$28+300</formula>
    </cfRule>
  </conditionalFormatting>
  <conditionalFormatting sqref="I68 F69:H69">
    <cfRule type="expression" dxfId="2" priority="7" stopIfTrue="1">
      <formula>#REF!=#REF!</formula>
    </cfRule>
  </conditionalFormatting>
  <conditionalFormatting sqref="I68:I69 F69:H70">
    <cfRule type="expression" dxfId="1" priority="8" stopIfTrue="1">
      <formula>#REF!&gt;#REF!</formula>
    </cfRule>
  </conditionalFormatting>
  <conditionalFormatting sqref="P38:AD41">
    <cfRule type="cellIs" dxfId="0" priority="5" stopIfTrue="1" operator="equal">
      <formula>1</formula>
    </cfRule>
  </conditionalFormatting>
  <dataValidations count="9">
    <dataValidation type="list" allowBlank="1" showInputMessage="1" showErrorMessage="1" sqref="C3:F3 IW3:IZ3 SS3:SV3 ACO3:ACR3 AMK3:AMN3 AWG3:AWJ3 BGC3:BGF3 BPY3:BQB3 BZU3:BZX3 CJQ3:CJT3 CTM3:CTP3 DDI3:DDL3 DNE3:DNH3 DXA3:DXD3 EGW3:EGZ3 EQS3:EQV3 FAO3:FAR3 FKK3:FKN3 FUG3:FUJ3 GEC3:GEF3 GNY3:GOB3 GXU3:GXX3 HHQ3:HHT3 HRM3:HRP3 IBI3:IBL3 ILE3:ILH3 IVA3:IVD3 JEW3:JEZ3 JOS3:JOV3 JYO3:JYR3 KIK3:KIN3 KSG3:KSJ3 LCC3:LCF3 LLY3:LMB3 LVU3:LVX3 MFQ3:MFT3 MPM3:MPP3 MZI3:MZL3 NJE3:NJH3 NTA3:NTD3 OCW3:OCZ3 OMS3:OMV3 OWO3:OWR3 PGK3:PGN3 PQG3:PQJ3 QAC3:QAF3 QJY3:QKB3 QTU3:QTX3 RDQ3:RDT3 RNM3:RNP3 RXI3:RXL3 SHE3:SHH3 SRA3:SRD3 TAW3:TAZ3 TKS3:TKV3 TUO3:TUR3 UEK3:UEN3 UOG3:UOJ3 UYC3:UYF3 VHY3:VIB3 VRU3:VRX3 WBQ3:WBT3 WLM3:WLP3 WVI3:WVL3 C65537:F65537 IW65537:IZ65537 SS65537:SV65537 ACO65537:ACR65537 AMK65537:AMN65537 AWG65537:AWJ65537 BGC65537:BGF65537 BPY65537:BQB65537 BZU65537:BZX65537 CJQ65537:CJT65537 CTM65537:CTP65537 DDI65537:DDL65537 DNE65537:DNH65537 DXA65537:DXD65537 EGW65537:EGZ65537 EQS65537:EQV65537 FAO65537:FAR65537 FKK65537:FKN65537 FUG65537:FUJ65537 GEC65537:GEF65537 GNY65537:GOB65537 GXU65537:GXX65537 HHQ65537:HHT65537 HRM65537:HRP65537 IBI65537:IBL65537 ILE65537:ILH65537 IVA65537:IVD65537 JEW65537:JEZ65537 JOS65537:JOV65537 JYO65537:JYR65537 KIK65537:KIN65537 KSG65537:KSJ65537 LCC65537:LCF65537 LLY65537:LMB65537 LVU65537:LVX65537 MFQ65537:MFT65537 MPM65537:MPP65537 MZI65537:MZL65537 NJE65537:NJH65537 NTA65537:NTD65537 OCW65537:OCZ65537 OMS65537:OMV65537 OWO65537:OWR65537 PGK65537:PGN65537 PQG65537:PQJ65537 QAC65537:QAF65537 QJY65537:QKB65537 QTU65537:QTX65537 RDQ65537:RDT65537 RNM65537:RNP65537 RXI65537:RXL65537 SHE65537:SHH65537 SRA65537:SRD65537 TAW65537:TAZ65537 TKS65537:TKV65537 TUO65537:TUR65537 UEK65537:UEN65537 UOG65537:UOJ65537 UYC65537:UYF65537 VHY65537:VIB65537 VRU65537:VRX65537 WBQ65537:WBT65537 WLM65537:WLP65537 WVI65537:WVL65537 C131073:F131073 IW131073:IZ131073 SS131073:SV131073 ACO131073:ACR131073 AMK131073:AMN131073 AWG131073:AWJ131073 BGC131073:BGF131073 BPY131073:BQB131073 BZU131073:BZX131073 CJQ131073:CJT131073 CTM131073:CTP131073 DDI131073:DDL131073 DNE131073:DNH131073 DXA131073:DXD131073 EGW131073:EGZ131073 EQS131073:EQV131073 FAO131073:FAR131073 FKK131073:FKN131073 FUG131073:FUJ131073 GEC131073:GEF131073 GNY131073:GOB131073 GXU131073:GXX131073 HHQ131073:HHT131073 HRM131073:HRP131073 IBI131073:IBL131073 ILE131073:ILH131073 IVA131073:IVD131073 JEW131073:JEZ131073 JOS131073:JOV131073 JYO131073:JYR131073 KIK131073:KIN131073 KSG131073:KSJ131073 LCC131073:LCF131073 LLY131073:LMB131073 LVU131073:LVX131073 MFQ131073:MFT131073 MPM131073:MPP131073 MZI131073:MZL131073 NJE131073:NJH131073 NTA131073:NTD131073 OCW131073:OCZ131073 OMS131073:OMV131073 OWO131073:OWR131073 PGK131073:PGN131073 PQG131073:PQJ131073 QAC131073:QAF131073 QJY131073:QKB131073 QTU131073:QTX131073 RDQ131073:RDT131073 RNM131073:RNP131073 RXI131073:RXL131073 SHE131073:SHH131073 SRA131073:SRD131073 TAW131073:TAZ131073 TKS131073:TKV131073 TUO131073:TUR131073 UEK131073:UEN131073 UOG131073:UOJ131073 UYC131073:UYF131073 VHY131073:VIB131073 VRU131073:VRX131073 WBQ131073:WBT131073 WLM131073:WLP131073 WVI131073:WVL131073 C196609:F196609 IW196609:IZ196609 SS196609:SV196609 ACO196609:ACR196609 AMK196609:AMN196609 AWG196609:AWJ196609 BGC196609:BGF196609 BPY196609:BQB196609 BZU196609:BZX196609 CJQ196609:CJT196609 CTM196609:CTP196609 DDI196609:DDL196609 DNE196609:DNH196609 DXA196609:DXD196609 EGW196609:EGZ196609 EQS196609:EQV196609 FAO196609:FAR196609 FKK196609:FKN196609 FUG196609:FUJ196609 GEC196609:GEF196609 GNY196609:GOB196609 GXU196609:GXX196609 HHQ196609:HHT196609 HRM196609:HRP196609 IBI196609:IBL196609 ILE196609:ILH196609 IVA196609:IVD196609 JEW196609:JEZ196609 JOS196609:JOV196609 JYO196609:JYR196609 KIK196609:KIN196609 KSG196609:KSJ196609 LCC196609:LCF196609 LLY196609:LMB196609 LVU196609:LVX196609 MFQ196609:MFT196609 MPM196609:MPP196609 MZI196609:MZL196609 NJE196609:NJH196609 NTA196609:NTD196609 OCW196609:OCZ196609 OMS196609:OMV196609 OWO196609:OWR196609 PGK196609:PGN196609 PQG196609:PQJ196609 QAC196609:QAF196609 QJY196609:QKB196609 QTU196609:QTX196609 RDQ196609:RDT196609 RNM196609:RNP196609 RXI196609:RXL196609 SHE196609:SHH196609 SRA196609:SRD196609 TAW196609:TAZ196609 TKS196609:TKV196609 TUO196609:TUR196609 UEK196609:UEN196609 UOG196609:UOJ196609 UYC196609:UYF196609 VHY196609:VIB196609 VRU196609:VRX196609 WBQ196609:WBT196609 WLM196609:WLP196609 WVI196609:WVL196609 C262145:F262145 IW262145:IZ262145 SS262145:SV262145 ACO262145:ACR262145 AMK262145:AMN262145 AWG262145:AWJ262145 BGC262145:BGF262145 BPY262145:BQB262145 BZU262145:BZX262145 CJQ262145:CJT262145 CTM262145:CTP262145 DDI262145:DDL262145 DNE262145:DNH262145 DXA262145:DXD262145 EGW262145:EGZ262145 EQS262145:EQV262145 FAO262145:FAR262145 FKK262145:FKN262145 FUG262145:FUJ262145 GEC262145:GEF262145 GNY262145:GOB262145 GXU262145:GXX262145 HHQ262145:HHT262145 HRM262145:HRP262145 IBI262145:IBL262145 ILE262145:ILH262145 IVA262145:IVD262145 JEW262145:JEZ262145 JOS262145:JOV262145 JYO262145:JYR262145 KIK262145:KIN262145 KSG262145:KSJ262145 LCC262145:LCF262145 LLY262145:LMB262145 LVU262145:LVX262145 MFQ262145:MFT262145 MPM262145:MPP262145 MZI262145:MZL262145 NJE262145:NJH262145 NTA262145:NTD262145 OCW262145:OCZ262145 OMS262145:OMV262145 OWO262145:OWR262145 PGK262145:PGN262145 PQG262145:PQJ262145 QAC262145:QAF262145 QJY262145:QKB262145 QTU262145:QTX262145 RDQ262145:RDT262145 RNM262145:RNP262145 RXI262145:RXL262145 SHE262145:SHH262145 SRA262145:SRD262145 TAW262145:TAZ262145 TKS262145:TKV262145 TUO262145:TUR262145 UEK262145:UEN262145 UOG262145:UOJ262145 UYC262145:UYF262145 VHY262145:VIB262145 VRU262145:VRX262145 WBQ262145:WBT262145 WLM262145:WLP262145 WVI262145:WVL262145 C327681:F327681 IW327681:IZ327681 SS327681:SV327681 ACO327681:ACR327681 AMK327681:AMN327681 AWG327681:AWJ327681 BGC327681:BGF327681 BPY327681:BQB327681 BZU327681:BZX327681 CJQ327681:CJT327681 CTM327681:CTP327681 DDI327681:DDL327681 DNE327681:DNH327681 DXA327681:DXD327681 EGW327681:EGZ327681 EQS327681:EQV327681 FAO327681:FAR327681 FKK327681:FKN327681 FUG327681:FUJ327681 GEC327681:GEF327681 GNY327681:GOB327681 GXU327681:GXX327681 HHQ327681:HHT327681 HRM327681:HRP327681 IBI327681:IBL327681 ILE327681:ILH327681 IVA327681:IVD327681 JEW327681:JEZ327681 JOS327681:JOV327681 JYO327681:JYR327681 KIK327681:KIN327681 KSG327681:KSJ327681 LCC327681:LCF327681 LLY327681:LMB327681 LVU327681:LVX327681 MFQ327681:MFT327681 MPM327681:MPP327681 MZI327681:MZL327681 NJE327681:NJH327681 NTA327681:NTD327681 OCW327681:OCZ327681 OMS327681:OMV327681 OWO327681:OWR327681 PGK327681:PGN327681 PQG327681:PQJ327681 QAC327681:QAF327681 QJY327681:QKB327681 QTU327681:QTX327681 RDQ327681:RDT327681 RNM327681:RNP327681 RXI327681:RXL327681 SHE327681:SHH327681 SRA327681:SRD327681 TAW327681:TAZ327681 TKS327681:TKV327681 TUO327681:TUR327681 UEK327681:UEN327681 UOG327681:UOJ327681 UYC327681:UYF327681 VHY327681:VIB327681 VRU327681:VRX327681 WBQ327681:WBT327681 WLM327681:WLP327681 WVI327681:WVL327681 C393217:F393217 IW393217:IZ393217 SS393217:SV393217 ACO393217:ACR393217 AMK393217:AMN393217 AWG393217:AWJ393217 BGC393217:BGF393217 BPY393217:BQB393217 BZU393217:BZX393217 CJQ393217:CJT393217 CTM393217:CTP393217 DDI393217:DDL393217 DNE393217:DNH393217 DXA393217:DXD393217 EGW393217:EGZ393217 EQS393217:EQV393217 FAO393217:FAR393217 FKK393217:FKN393217 FUG393217:FUJ393217 GEC393217:GEF393217 GNY393217:GOB393217 GXU393217:GXX393217 HHQ393217:HHT393217 HRM393217:HRP393217 IBI393217:IBL393217 ILE393217:ILH393217 IVA393217:IVD393217 JEW393217:JEZ393217 JOS393217:JOV393217 JYO393217:JYR393217 KIK393217:KIN393217 KSG393217:KSJ393217 LCC393217:LCF393217 LLY393217:LMB393217 LVU393217:LVX393217 MFQ393217:MFT393217 MPM393217:MPP393217 MZI393217:MZL393217 NJE393217:NJH393217 NTA393217:NTD393217 OCW393217:OCZ393217 OMS393217:OMV393217 OWO393217:OWR393217 PGK393217:PGN393217 PQG393217:PQJ393217 QAC393217:QAF393217 QJY393217:QKB393217 QTU393217:QTX393217 RDQ393217:RDT393217 RNM393217:RNP393217 RXI393217:RXL393217 SHE393217:SHH393217 SRA393217:SRD393217 TAW393217:TAZ393217 TKS393217:TKV393217 TUO393217:TUR393217 UEK393217:UEN393217 UOG393217:UOJ393217 UYC393217:UYF393217 VHY393217:VIB393217 VRU393217:VRX393217 WBQ393217:WBT393217 WLM393217:WLP393217 WVI393217:WVL393217 C458753:F458753 IW458753:IZ458753 SS458753:SV458753 ACO458753:ACR458753 AMK458753:AMN458753 AWG458753:AWJ458753 BGC458753:BGF458753 BPY458753:BQB458753 BZU458753:BZX458753 CJQ458753:CJT458753 CTM458753:CTP458753 DDI458753:DDL458753 DNE458753:DNH458753 DXA458753:DXD458753 EGW458753:EGZ458753 EQS458753:EQV458753 FAO458753:FAR458753 FKK458753:FKN458753 FUG458753:FUJ458753 GEC458753:GEF458753 GNY458753:GOB458753 GXU458753:GXX458753 HHQ458753:HHT458753 HRM458753:HRP458753 IBI458753:IBL458753 ILE458753:ILH458753 IVA458753:IVD458753 JEW458753:JEZ458753 JOS458753:JOV458753 JYO458753:JYR458753 KIK458753:KIN458753 KSG458753:KSJ458753 LCC458753:LCF458753 LLY458753:LMB458753 LVU458753:LVX458753 MFQ458753:MFT458753 MPM458753:MPP458753 MZI458753:MZL458753 NJE458753:NJH458753 NTA458753:NTD458753 OCW458753:OCZ458753 OMS458753:OMV458753 OWO458753:OWR458753 PGK458753:PGN458753 PQG458753:PQJ458753 QAC458753:QAF458753 QJY458753:QKB458753 QTU458753:QTX458753 RDQ458753:RDT458753 RNM458753:RNP458753 RXI458753:RXL458753 SHE458753:SHH458753 SRA458753:SRD458753 TAW458753:TAZ458753 TKS458753:TKV458753 TUO458753:TUR458753 UEK458753:UEN458753 UOG458753:UOJ458753 UYC458753:UYF458753 VHY458753:VIB458753 VRU458753:VRX458753 WBQ458753:WBT458753 WLM458753:WLP458753 WVI458753:WVL458753 C524289:F524289 IW524289:IZ524289 SS524289:SV524289 ACO524289:ACR524289 AMK524289:AMN524289 AWG524289:AWJ524289 BGC524289:BGF524289 BPY524289:BQB524289 BZU524289:BZX524289 CJQ524289:CJT524289 CTM524289:CTP524289 DDI524289:DDL524289 DNE524289:DNH524289 DXA524289:DXD524289 EGW524289:EGZ524289 EQS524289:EQV524289 FAO524289:FAR524289 FKK524289:FKN524289 FUG524289:FUJ524289 GEC524289:GEF524289 GNY524289:GOB524289 GXU524289:GXX524289 HHQ524289:HHT524289 HRM524289:HRP524289 IBI524289:IBL524289 ILE524289:ILH524289 IVA524289:IVD524289 JEW524289:JEZ524289 JOS524289:JOV524289 JYO524289:JYR524289 KIK524289:KIN524289 KSG524289:KSJ524289 LCC524289:LCF524289 LLY524289:LMB524289 LVU524289:LVX524289 MFQ524289:MFT524289 MPM524289:MPP524289 MZI524289:MZL524289 NJE524289:NJH524289 NTA524289:NTD524289 OCW524289:OCZ524289 OMS524289:OMV524289 OWO524289:OWR524289 PGK524289:PGN524289 PQG524289:PQJ524289 QAC524289:QAF524289 QJY524289:QKB524289 QTU524289:QTX524289 RDQ524289:RDT524289 RNM524289:RNP524289 RXI524289:RXL524289 SHE524289:SHH524289 SRA524289:SRD524289 TAW524289:TAZ524289 TKS524289:TKV524289 TUO524289:TUR524289 UEK524289:UEN524289 UOG524289:UOJ524289 UYC524289:UYF524289 VHY524289:VIB524289 VRU524289:VRX524289 WBQ524289:WBT524289 WLM524289:WLP524289 WVI524289:WVL524289 C589825:F589825 IW589825:IZ589825 SS589825:SV589825 ACO589825:ACR589825 AMK589825:AMN589825 AWG589825:AWJ589825 BGC589825:BGF589825 BPY589825:BQB589825 BZU589825:BZX589825 CJQ589825:CJT589825 CTM589825:CTP589825 DDI589825:DDL589825 DNE589825:DNH589825 DXA589825:DXD589825 EGW589825:EGZ589825 EQS589825:EQV589825 FAO589825:FAR589825 FKK589825:FKN589825 FUG589825:FUJ589825 GEC589825:GEF589825 GNY589825:GOB589825 GXU589825:GXX589825 HHQ589825:HHT589825 HRM589825:HRP589825 IBI589825:IBL589825 ILE589825:ILH589825 IVA589825:IVD589825 JEW589825:JEZ589825 JOS589825:JOV589825 JYO589825:JYR589825 KIK589825:KIN589825 KSG589825:KSJ589825 LCC589825:LCF589825 LLY589825:LMB589825 LVU589825:LVX589825 MFQ589825:MFT589825 MPM589825:MPP589825 MZI589825:MZL589825 NJE589825:NJH589825 NTA589825:NTD589825 OCW589825:OCZ589825 OMS589825:OMV589825 OWO589825:OWR589825 PGK589825:PGN589825 PQG589825:PQJ589825 QAC589825:QAF589825 QJY589825:QKB589825 QTU589825:QTX589825 RDQ589825:RDT589825 RNM589825:RNP589825 RXI589825:RXL589825 SHE589825:SHH589825 SRA589825:SRD589825 TAW589825:TAZ589825 TKS589825:TKV589825 TUO589825:TUR589825 UEK589825:UEN589825 UOG589825:UOJ589825 UYC589825:UYF589825 VHY589825:VIB589825 VRU589825:VRX589825 WBQ589825:WBT589825 WLM589825:WLP589825 WVI589825:WVL589825 C655361:F655361 IW655361:IZ655361 SS655361:SV655361 ACO655361:ACR655361 AMK655361:AMN655361 AWG655361:AWJ655361 BGC655361:BGF655361 BPY655361:BQB655361 BZU655361:BZX655361 CJQ655361:CJT655361 CTM655361:CTP655361 DDI655361:DDL655361 DNE655361:DNH655361 DXA655361:DXD655361 EGW655361:EGZ655361 EQS655361:EQV655361 FAO655361:FAR655361 FKK655361:FKN655361 FUG655361:FUJ655361 GEC655361:GEF655361 GNY655361:GOB655361 GXU655361:GXX655361 HHQ655361:HHT655361 HRM655361:HRP655361 IBI655361:IBL655361 ILE655361:ILH655361 IVA655361:IVD655361 JEW655361:JEZ655361 JOS655361:JOV655361 JYO655361:JYR655361 KIK655361:KIN655361 KSG655361:KSJ655361 LCC655361:LCF655361 LLY655361:LMB655361 LVU655361:LVX655361 MFQ655361:MFT655361 MPM655361:MPP655361 MZI655361:MZL655361 NJE655361:NJH655361 NTA655361:NTD655361 OCW655361:OCZ655361 OMS655361:OMV655361 OWO655361:OWR655361 PGK655361:PGN655361 PQG655361:PQJ655361 QAC655361:QAF655361 QJY655361:QKB655361 QTU655361:QTX655361 RDQ655361:RDT655361 RNM655361:RNP655361 RXI655361:RXL655361 SHE655361:SHH655361 SRA655361:SRD655361 TAW655361:TAZ655361 TKS655361:TKV655361 TUO655361:TUR655361 UEK655361:UEN655361 UOG655361:UOJ655361 UYC655361:UYF655361 VHY655361:VIB655361 VRU655361:VRX655361 WBQ655361:WBT655361 WLM655361:WLP655361 WVI655361:WVL655361 C720897:F720897 IW720897:IZ720897 SS720897:SV720897 ACO720897:ACR720897 AMK720897:AMN720897 AWG720897:AWJ720897 BGC720897:BGF720897 BPY720897:BQB720897 BZU720897:BZX720897 CJQ720897:CJT720897 CTM720897:CTP720897 DDI720897:DDL720897 DNE720897:DNH720897 DXA720897:DXD720897 EGW720897:EGZ720897 EQS720897:EQV720897 FAO720897:FAR720897 FKK720897:FKN720897 FUG720897:FUJ720897 GEC720897:GEF720897 GNY720897:GOB720897 GXU720897:GXX720897 HHQ720897:HHT720897 HRM720897:HRP720897 IBI720897:IBL720897 ILE720897:ILH720897 IVA720897:IVD720897 JEW720897:JEZ720897 JOS720897:JOV720897 JYO720897:JYR720897 KIK720897:KIN720897 KSG720897:KSJ720897 LCC720897:LCF720897 LLY720897:LMB720897 LVU720897:LVX720897 MFQ720897:MFT720897 MPM720897:MPP720897 MZI720897:MZL720897 NJE720897:NJH720897 NTA720897:NTD720897 OCW720897:OCZ720897 OMS720897:OMV720897 OWO720897:OWR720897 PGK720897:PGN720897 PQG720897:PQJ720897 QAC720897:QAF720897 QJY720897:QKB720897 QTU720897:QTX720897 RDQ720897:RDT720897 RNM720897:RNP720897 RXI720897:RXL720897 SHE720897:SHH720897 SRA720897:SRD720897 TAW720897:TAZ720897 TKS720897:TKV720897 TUO720897:TUR720897 UEK720897:UEN720897 UOG720897:UOJ720897 UYC720897:UYF720897 VHY720897:VIB720897 VRU720897:VRX720897 WBQ720897:WBT720897 WLM720897:WLP720897 WVI720897:WVL720897 C786433:F786433 IW786433:IZ786433 SS786433:SV786433 ACO786433:ACR786433 AMK786433:AMN786433 AWG786433:AWJ786433 BGC786433:BGF786433 BPY786433:BQB786433 BZU786433:BZX786433 CJQ786433:CJT786433 CTM786433:CTP786433 DDI786433:DDL786433 DNE786433:DNH786433 DXA786433:DXD786433 EGW786433:EGZ786433 EQS786433:EQV786433 FAO786433:FAR786433 FKK786433:FKN786433 FUG786433:FUJ786433 GEC786433:GEF786433 GNY786433:GOB786433 GXU786433:GXX786433 HHQ786433:HHT786433 HRM786433:HRP786433 IBI786433:IBL786433 ILE786433:ILH786433 IVA786433:IVD786433 JEW786433:JEZ786433 JOS786433:JOV786433 JYO786433:JYR786433 KIK786433:KIN786433 KSG786433:KSJ786433 LCC786433:LCF786433 LLY786433:LMB786433 LVU786433:LVX786433 MFQ786433:MFT786433 MPM786433:MPP786433 MZI786433:MZL786433 NJE786433:NJH786433 NTA786433:NTD786433 OCW786433:OCZ786433 OMS786433:OMV786433 OWO786433:OWR786433 PGK786433:PGN786433 PQG786433:PQJ786433 QAC786433:QAF786433 QJY786433:QKB786433 QTU786433:QTX786433 RDQ786433:RDT786433 RNM786433:RNP786433 RXI786433:RXL786433 SHE786433:SHH786433 SRA786433:SRD786433 TAW786433:TAZ786433 TKS786433:TKV786433 TUO786433:TUR786433 UEK786433:UEN786433 UOG786433:UOJ786433 UYC786433:UYF786433 VHY786433:VIB786433 VRU786433:VRX786433 WBQ786433:WBT786433 WLM786433:WLP786433 WVI786433:WVL786433 C851969:F851969 IW851969:IZ851969 SS851969:SV851969 ACO851969:ACR851969 AMK851969:AMN851969 AWG851969:AWJ851969 BGC851969:BGF851969 BPY851969:BQB851969 BZU851969:BZX851969 CJQ851969:CJT851969 CTM851969:CTP851969 DDI851969:DDL851969 DNE851969:DNH851969 DXA851969:DXD851969 EGW851969:EGZ851969 EQS851969:EQV851969 FAO851969:FAR851969 FKK851969:FKN851969 FUG851969:FUJ851969 GEC851969:GEF851969 GNY851969:GOB851969 GXU851969:GXX851969 HHQ851969:HHT851969 HRM851969:HRP851969 IBI851969:IBL851969 ILE851969:ILH851969 IVA851969:IVD851969 JEW851969:JEZ851969 JOS851969:JOV851969 JYO851969:JYR851969 KIK851969:KIN851969 KSG851969:KSJ851969 LCC851969:LCF851969 LLY851969:LMB851969 LVU851969:LVX851969 MFQ851969:MFT851969 MPM851969:MPP851969 MZI851969:MZL851969 NJE851969:NJH851969 NTA851969:NTD851969 OCW851969:OCZ851969 OMS851969:OMV851969 OWO851969:OWR851969 PGK851969:PGN851969 PQG851969:PQJ851969 QAC851969:QAF851969 QJY851969:QKB851969 QTU851969:QTX851969 RDQ851969:RDT851969 RNM851969:RNP851969 RXI851969:RXL851969 SHE851969:SHH851969 SRA851969:SRD851969 TAW851969:TAZ851969 TKS851969:TKV851969 TUO851969:TUR851969 UEK851969:UEN851969 UOG851969:UOJ851969 UYC851969:UYF851969 VHY851969:VIB851969 VRU851969:VRX851969 WBQ851969:WBT851969 WLM851969:WLP851969 WVI851969:WVL851969 C917505:F917505 IW917505:IZ917505 SS917505:SV917505 ACO917505:ACR917505 AMK917505:AMN917505 AWG917505:AWJ917505 BGC917505:BGF917505 BPY917505:BQB917505 BZU917505:BZX917505 CJQ917505:CJT917505 CTM917505:CTP917505 DDI917505:DDL917505 DNE917505:DNH917505 DXA917505:DXD917505 EGW917505:EGZ917505 EQS917505:EQV917505 FAO917505:FAR917505 FKK917505:FKN917505 FUG917505:FUJ917505 GEC917505:GEF917505 GNY917505:GOB917505 GXU917505:GXX917505 HHQ917505:HHT917505 HRM917505:HRP917505 IBI917505:IBL917505 ILE917505:ILH917505 IVA917505:IVD917505 JEW917505:JEZ917505 JOS917505:JOV917505 JYO917505:JYR917505 KIK917505:KIN917505 KSG917505:KSJ917505 LCC917505:LCF917505 LLY917505:LMB917505 LVU917505:LVX917505 MFQ917505:MFT917505 MPM917505:MPP917505 MZI917505:MZL917505 NJE917505:NJH917505 NTA917505:NTD917505 OCW917505:OCZ917505 OMS917505:OMV917505 OWO917505:OWR917505 PGK917505:PGN917505 PQG917505:PQJ917505 QAC917505:QAF917505 QJY917505:QKB917505 QTU917505:QTX917505 RDQ917505:RDT917505 RNM917505:RNP917505 RXI917505:RXL917505 SHE917505:SHH917505 SRA917505:SRD917505 TAW917505:TAZ917505 TKS917505:TKV917505 TUO917505:TUR917505 UEK917505:UEN917505 UOG917505:UOJ917505 UYC917505:UYF917505 VHY917505:VIB917505 VRU917505:VRX917505 WBQ917505:WBT917505 WLM917505:WLP917505 WVI917505:WVL917505 C983041:F983041 IW983041:IZ983041 SS983041:SV983041 ACO983041:ACR983041 AMK983041:AMN983041 AWG983041:AWJ983041 BGC983041:BGF983041 BPY983041:BQB983041 BZU983041:BZX983041 CJQ983041:CJT983041 CTM983041:CTP983041 DDI983041:DDL983041 DNE983041:DNH983041 DXA983041:DXD983041 EGW983041:EGZ983041 EQS983041:EQV983041 FAO983041:FAR983041 FKK983041:FKN983041 FUG983041:FUJ983041 GEC983041:GEF983041 GNY983041:GOB983041 GXU983041:GXX983041 HHQ983041:HHT983041 HRM983041:HRP983041 IBI983041:IBL983041 ILE983041:ILH983041 IVA983041:IVD983041 JEW983041:JEZ983041 JOS983041:JOV983041 JYO983041:JYR983041 KIK983041:KIN983041 KSG983041:KSJ983041 LCC983041:LCF983041 LLY983041:LMB983041 LVU983041:LVX983041 MFQ983041:MFT983041 MPM983041:MPP983041 MZI983041:MZL983041 NJE983041:NJH983041 NTA983041:NTD983041 OCW983041:OCZ983041 OMS983041:OMV983041 OWO983041:OWR983041 PGK983041:PGN983041 PQG983041:PQJ983041 QAC983041:QAF983041 QJY983041:QKB983041 QTU983041:QTX983041 RDQ983041:RDT983041 RNM983041:RNP983041 RXI983041:RXL983041 SHE983041:SHH983041 SRA983041:SRD983041 TAW983041:TAZ983041 TKS983041:TKV983041 TUO983041:TUR983041 UEK983041:UEN983041 UOG983041:UOJ983041 UYC983041:UYF983041 VHY983041:VIB983041 VRU983041:VRX983041 WBQ983041:WBT983041 WLM983041:WLP983041 WVI983041:WVL983041" xr:uid="{1A104D63-7103-4795-83C9-FBCDE2155F14}">
      <formula1>$S$69:$S$74</formula1>
    </dataValidation>
    <dataValidation type="list" allowBlank="1" showInputMessage="1" showErrorMessage="1" sqref="B15:B19 IV15:IV19 SR15:SR19 ACN15:ACN19 AMJ15:AMJ19 AWF15:AWF19 BGB15:BGB19 BPX15:BPX19 BZT15:BZT19 CJP15:CJP19 CTL15:CTL19 DDH15:DDH19 DND15:DND19 DWZ15:DWZ19 EGV15:EGV19 EQR15:EQR19 FAN15:FAN19 FKJ15:FKJ19 FUF15:FUF19 GEB15:GEB19 GNX15:GNX19 GXT15:GXT19 HHP15:HHP19 HRL15:HRL19 IBH15:IBH19 ILD15:ILD19 IUZ15:IUZ19 JEV15:JEV19 JOR15:JOR19 JYN15:JYN19 KIJ15:KIJ19 KSF15:KSF19 LCB15:LCB19 LLX15:LLX19 LVT15:LVT19 MFP15:MFP19 MPL15:MPL19 MZH15:MZH19 NJD15:NJD19 NSZ15:NSZ19 OCV15:OCV19 OMR15:OMR19 OWN15:OWN19 PGJ15:PGJ19 PQF15:PQF19 QAB15:QAB19 QJX15:QJX19 QTT15:QTT19 RDP15:RDP19 RNL15:RNL19 RXH15:RXH19 SHD15:SHD19 SQZ15:SQZ19 TAV15:TAV19 TKR15:TKR19 TUN15:TUN19 UEJ15:UEJ19 UOF15:UOF19 UYB15:UYB19 VHX15:VHX19 VRT15:VRT19 WBP15:WBP19 WLL15:WLL19 WVH15:WVH19 B65551:B65555 IV65551:IV65555 SR65551:SR65555 ACN65551:ACN65555 AMJ65551:AMJ65555 AWF65551:AWF65555 BGB65551:BGB65555 BPX65551:BPX65555 BZT65551:BZT65555 CJP65551:CJP65555 CTL65551:CTL65555 DDH65551:DDH65555 DND65551:DND65555 DWZ65551:DWZ65555 EGV65551:EGV65555 EQR65551:EQR65555 FAN65551:FAN65555 FKJ65551:FKJ65555 FUF65551:FUF65555 GEB65551:GEB65555 GNX65551:GNX65555 GXT65551:GXT65555 HHP65551:HHP65555 HRL65551:HRL65555 IBH65551:IBH65555 ILD65551:ILD65555 IUZ65551:IUZ65555 JEV65551:JEV65555 JOR65551:JOR65555 JYN65551:JYN65555 KIJ65551:KIJ65555 KSF65551:KSF65555 LCB65551:LCB65555 LLX65551:LLX65555 LVT65551:LVT65555 MFP65551:MFP65555 MPL65551:MPL65555 MZH65551:MZH65555 NJD65551:NJD65555 NSZ65551:NSZ65555 OCV65551:OCV65555 OMR65551:OMR65555 OWN65551:OWN65555 PGJ65551:PGJ65555 PQF65551:PQF65555 QAB65551:QAB65555 QJX65551:QJX65555 QTT65551:QTT65555 RDP65551:RDP65555 RNL65551:RNL65555 RXH65551:RXH65555 SHD65551:SHD65555 SQZ65551:SQZ65555 TAV65551:TAV65555 TKR65551:TKR65555 TUN65551:TUN65555 UEJ65551:UEJ65555 UOF65551:UOF65555 UYB65551:UYB65555 VHX65551:VHX65555 VRT65551:VRT65555 WBP65551:WBP65555 WLL65551:WLL65555 WVH65551:WVH65555 B131087:B131091 IV131087:IV131091 SR131087:SR131091 ACN131087:ACN131091 AMJ131087:AMJ131091 AWF131087:AWF131091 BGB131087:BGB131091 BPX131087:BPX131091 BZT131087:BZT131091 CJP131087:CJP131091 CTL131087:CTL131091 DDH131087:DDH131091 DND131087:DND131091 DWZ131087:DWZ131091 EGV131087:EGV131091 EQR131087:EQR131091 FAN131087:FAN131091 FKJ131087:FKJ131091 FUF131087:FUF131091 GEB131087:GEB131091 GNX131087:GNX131091 GXT131087:GXT131091 HHP131087:HHP131091 HRL131087:HRL131091 IBH131087:IBH131091 ILD131087:ILD131091 IUZ131087:IUZ131091 JEV131087:JEV131091 JOR131087:JOR131091 JYN131087:JYN131091 KIJ131087:KIJ131091 KSF131087:KSF131091 LCB131087:LCB131091 LLX131087:LLX131091 LVT131087:LVT131091 MFP131087:MFP131091 MPL131087:MPL131091 MZH131087:MZH131091 NJD131087:NJD131091 NSZ131087:NSZ131091 OCV131087:OCV131091 OMR131087:OMR131091 OWN131087:OWN131091 PGJ131087:PGJ131091 PQF131087:PQF131091 QAB131087:QAB131091 QJX131087:QJX131091 QTT131087:QTT131091 RDP131087:RDP131091 RNL131087:RNL131091 RXH131087:RXH131091 SHD131087:SHD131091 SQZ131087:SQZ131091 TAV131087:TAV131091 TKR131087:TKR131091 TUN131087:TUN131091 UEJ131087:UEJ131091 UOF131087:UOF131091 UYB131087:UYB131091 VHX131087:VHX131091 VRT131087:VRT131091 WBP131087:WBP131091 WLL131087:WLL131091 WVH131087:WVH131091 B196623:B196627 IV196623:IV196627 SR196623:SR196627 ACN196623:ACN196627 AMJ196623:AMJ196627 AWF196623:AWF196627 BGB196623:BGB196627 BPX196623:BPX196627 BZT196623:BZT196627 CJP196623:CJP196627 CTL196623:CTL196627 DDH196623:DDH196627 DND196623:DND196627 DWZ196623:DWZ196627 EGV196623:EGV196627 EQR196623:EQR196627 FAN196623:FAN196627 FKJ196623:FKJ196627 FUF196623:FUF196627 GEB196623:GEB196627 GNX196623:GNX196627 GXT196623:GXT196627 HHP196623:HHP196627 HRL196623:HRL196627 IBH196623:IBH196627 ILD196623:ILD196627 IUZ196623:IUZ196627 JEV196623:JEV196627 JOR196623:JOR196627 JYN196623:JYN196627 KIJ196623:KIJ196627 KSF196623:KSF196627 LCB196623:LCB196627 LLX196623:LLX196627 LVT196623:LVT196627 MFP196623:MFP196627 MPL196623:MPL196627 MZH196623:MZH196627 NJD196623:NJD196627 NSZ196623:NSZ196627 OCV196623:OCV196627 OMR196623:OMR196627 OWN196623:OWN196627 PGJ196623:PGJ196627 PQF196623:PQF196627 QAB196623:QAB196627 QJX196623:QJX196627 QTT196623:QTT196627 RDP196623:RDP196627 RNL196623:RNL196627 RXH196623:RXH196627 SHD196623:SHD196627 SQZ196623:SQZ196627 TAV196623:TAV196627 TKR196623:TKR196627 TUN196623:TUN196627 UEJ196623:UEJ196627 UOF196623:UOF196627 UYB196623:UYB196627 VHX196623:VHX196627 VRT196623:VRT196627 WBP196623:WBP196627 WLL196623:WLL196627 WVH196623:WVH196627 B262159:B262163 IV262159:IV262163 SR262159:SR262163 ACN262159:ACN262163 AMJ262159:AMJ262163 AWF262159:AWF262163 BGB262159:BGB262163 BPX262159:BPX262163 BZT262159:BZT262163 CJP262159:CJP262163 CTL262159:CTL262163 DDH262159:DDH262163 DND262159:DND262163 DWZ262159:DWZ262163 EGV262159:EGV262163 EQR262159:EQR262163 FAN262159:FAN262163 FKJ262159:FKJ262163 FUF262159:FUF262163 GEB262159:GEB262163 GNX262159:GNX262163 GXT262159:GXT262163 HHP262159:HHP262163 HRL262159:HRL262163 IBH262159:IBH262163 ILD262159:ILD262163 IUZ262159:IUZ262163 JEV262159:JEV262163 JOR262159:JOR262163 JYN262159:JYN262163 KIJ262159:KIJ262163 KSF262159:KSF262163 LCB262159:LCB262163 LLX262159:LLX262163 LVT262159:LVT262163 MFP262159:MFP262163 MPL262159:MPL262163 MZH262159:MZH262163 NJD262159:NJD262163 NSZ262159:NSZ262163 OCV262159:OCV262163 OMR262159:OMR262163 OWN262159:OWN262163 PGJ262159:PGJ262163 PQF262159:PQF262163 QAB262159:QAB262163 QJX262159:QJX262163 QTT262159:QTT262163 RDP262159:RDP262163 RNL262159:RNL262163 RXH262159:RXH262163 SHD262159:SHD262163 SQZ262159:SQZ262163 TAV262159:TAV262163 TKR262159:TKR262163 TUN262159:TUN262163 UEJ262159:UEJ262163 UOF262159:UOF262163 UYB262159:UYB262163 VHX262159:VHX262163 VRT262159:VRT262163 WBP262159:WBP262163 WLL262159:WLL262163 WVH262159:WVH262163 B327695:B327699 IV327695:IV327699 SR327695:SR327699 ACN327695:ACN327699 AMJ327695:AMJ327699 AWF327695:AWF327699 BGB327695:BGB327699 BPX327695:BPX327699 BZT327695:BZT327699 CJP327695:CJP327699 CTL327695:CTL327699 DDH327695:DDH327699 DND327695:DND327699 DWZ327695:DWZ327699 EGV327695:EGV327699 EQR327695:EQR327699 FAN327695:FAN327699 FKJ327695:FKJ327699 FUF327695:FUF327699 GEB327695:GEB327699 GNX327695:GNX327699 GXT327695:GXT327699 HHP327695:HHP327699 HRL327695:HRL327699 IBH327695:IBH327699 ILD327695:ILD327699 IUZ327695:IUZ327699 JEV327695:JEV327699 JOR327695:JOR327699 JYN327695:JYN327699 KIJ327695:KIJ327699 KSF327695:KSF327699 LCB327695:LCB327699 LLX327695:LLX327699 LVT327695:LVT327699 MFP327695:MFP327699 MPL327695:MPL327699 MZH327695:MZH327699 NJD327695:NJD327699 NSZ327695:NSZ327699 OCV327695:OCV327699 OMR327695:OMR327699 OWN327695:OWN327699 PGJ327695:PGJ327699 PQF327695:PQF327699 QAB327695:QAB327699 QJX327695:QJX327699 QTT327695:QTT327699 RDP327695:RDP327699 RNL327695:RNL327699 RXH327695:RXH327699 SHD327695:SHD327699 SQZ327695:SQZ327699 TAV327695:TAV327699 TKR327695:TKR327699 TUN327695:TUN327699 UEJ327695:UEJ327699 UOF327695:UOF327699 UYB327695:UYB327699 VHX327695:VHX327699 VRT327695:VRT327699 WBP327695:WBP327699 WLL327695:WLL327699 WVH327695:WVH327699 B393231:B393235 IV393231:IV393235 SR393231:SR393235 ACN393231:ACN393235 AMJ393231:AMJ393235 AWF393231:AWF393235 BGB393231:BGB393235 BPX393231:BPX393235 BZT393231:BZT393235 CJP393231:CJP393235 CTL393231:CTL393235 DDH393231:DDH393235 DND393231:DND393235 DWZ393231:DWZ393235 EGV393231:EGV393235 EQR393231:EQR393235 FAN393231:FAN393235 FKJ393231:FKJ393235 FUF393231:FUF393235 GEB393231:GEB393235 GNX393231:GNX393235 GXT393231:GXT393235 HHP393231:HHP393235 HRL393231:HRL393235 IBH393231:IBH393235 ILD393231:ILD393235 IUZ393231:IUZ393235 JEV393231:JEV393235 JOR393231:JOR393235 JYN393231:JYN393235 KIJ393231:KIJ393235 KSF393231:KSF393235 LCB393231:LCB393235 LLX393231:LLX393235 LVT393231:LVT393235 MFP393231:MFP393235 MPL393231:MPL393235 MZH393231:MZH393235 NJD393231:NJD393235 NSZ393231:NSZ393235 OCV393231:OCV393235 OMR393231:OMR393235 OWN393231:OWN393235 PGJ393231:PGJ393235 PQF393231:PQF393235 QAB393231:QAB393235 QJX393231:QJX393235 QTT393231:QTT393235 RDP393231:RDP393235 RNL393231:RNL393235 RXH393231:RXH393235 SHD393231:SHD393235 SQZ393231:SQZ393235 TAV393231:TAV393235 TKR393231:TKR393235 TUN393231:TUN393235 UEJ393231:UEJ393235 UOF393231:UOF393235 UYB393231:UYB393235 VHX393231:VHX393235 VRT393231:VRT393235 WBP393231:WBP393235 WLL393231:WLL393235 WVH393231:WVH393235 B458767:B458771 IV458767:IV458771 SR458767:SR458771 ACN458767:ACN458771 AMJ458767:AMJ458771 AWF458767:AWF458771 BGB458767:BGB458771 BPX458767:BPX458771 BZT458767:BZT458771 CJP458767:CJP458771 CTL458767:CTL458771 DDH458767:DDH458771 DND458767:DND458771 DWZ458767:DWZ458771 EGV458767:EGV458771 EQR458767:EQR458771 FAN458767:FAN458771 FKJ458767:FKJ458771 FUF458767:FUF458771 GEB458767:GEB458771 GNX458767:GNX458771 GXT458767:GXT458771 HHP458767:HHP458771 HRL458767:HRL458771 IBH458767:IBH458771 ILD458767:ILD458771 IUZ458767:IUZ458771 JEV458767:JEV458771 JOR458767:JOR458771 JYN458767:JYN458771 KIJ458767:KIJ458771 KSF458767:KSF458771 LCB458767:LCB458771 LLX458767:LLX458771 LVT458767:LVT458771 MFP458767:MFP458771 MPL458767:MPL458771 MZH458767:MZH458771 NJD458767:NJD458771 NSZ458767:NSZ458771 OCV458767:OCV458771 OMR458767:OMR458771 OWN458767:OWN458771 PGJ458767:PGJ458771 PQF458767:PQF458771 QAB458767:QAB458771 QJX458767:QJX458771 QTT458767:QTT458771 RDP458767:RDP458771 RNL458767:RNL458771 RXH458767:RXH458771 SHD458767:SHD458771 SQZ458767:SQZ458771 TAV458767:TAV458771 TKR458767:TKR458771 TUN458767:TUN458771 UEJ458767:UEJ458771 UOF458767:UOF458771 UYB458767:UYB458771 VHX458767:VHX458771 VRT458767:VRT458771 WBP458767:WBP458771 WLL458767:WLL458771 WVH458767:WVH458771 B524303:B524307 IV524303:IV524307 SR524303:SR524307 ACN524303:ACN524307 AMJ524303:AMJ524307 AWF524303:AWF524307 BGB524303:BGB524307 BPX524303:BPX524307 BZT524303:BZT524307 CJP524303:CJP524307 CTL524303:CTL524307 DDH524303:DDH524307 DND524303:DND524307 DWZ524303:DWZ524307 EGV524303:EGV524307 EQR524303:EQR524307 FAN524303:FAN524307 FKJ524303:FKJ524307 FUF524303:FUF524307 GEB524303:GEB524307 GNX524303:GNX524307 GXT524303:GXT524307 HHP524303:HHP524307 HRL524303:HRL524307 IBH524303:IBH524307 ILD524303:ILD524307 IUZ524303:IUZ524307 JEV524303:JEV524307 JOR524303:JOR524307 JYN524303:JYN524307 KIJ524303:KIJ524307 KSF524303:KSF524307 LCB524303:LCB524307 LLX524303:LLX524307 LVT524303:LVT524307 MFP524303:MFP524307 MPL524303:MPL524307 MZH524303:MZH524307 NJD524303:NJD524307 NSZ524303:NSZ524307 OCV524303:OCV524307 OMR524303:OMR524307 OWN524303:OWN524307 PGJ524303:PGJ524307 PQF524303:PQF524307 QAB524303:QAB524307 QJX524303:QJX524307 QTT524303:QTT524307 RDP524303:RDP524307 RNL524303:RNL524307 RXH524303:RXH524307 SHD524303:SHD524307 SQZ524303:SQZ524307 TAV524303:TAV524307 TKR524303:TKR524307 TUN524303:TUN524307 UEJ524303:UEJ524307 UOF524303:UOF524307 UYB524303:UYB524307 VHX524303:VHX524307 VRT524303:VRT524307 WBP524303:WBP524307 WLL524303:WLL524307 WVH524303:WVH524307 B589839:B589843 IV589839:IV589843 SR589839:SR589843 ACN589839:ACN589843 AMJ589839:AMJ589843 AWF589839:AWF589843 BGB589839:BGB589843 BPX589839:BPX589843 BZT589839:BZT589843 CJP589839:CJP589843 CTL589839:CTL589843 DDH589839:DDH589843 DND589839:DND589843 DWZ589839:DWZ589843 EGV589839:EGV589843 EQR589839:EQR589843 FAN589839:FAN589843 FKJ589839:FKJ589843 FUF589839:FUF589843 GEB589839:GEB589843 GNX589839:GNX589843 GXT589839:GXT589843 HHP589839:HHP589843 HRL589839:HRL589843 IBH589839:IBH589843 ILD589839:ILD589843 IUZ589839:IUZ589843 JEV589839:JEV589843 JOR589839:JOR589843 JYN589839:JYN589843 KIJ589839:KIJ589843 KSF589839:KSF589843 LCB589839:LCB589843 LLX589839:LLX589843 LVT589839:LVT589843 MFP589839:MFP589843 MPL589839:MPL589843 MZH589839:MZH589843 NJD589839:NJD589843 NSZ589839:NSZ589843 OCV589839:OCV589843 OMR589839:OMR589843 OWN589839:OWN589843 PGJ589839:PGJ589843 PQF589839:PQF589843 QAB589839:QAB589843 QJX589839:QJX589843 QTT589839:QTT589843 RDP589839:RDP589843 RNL589839:RNL589843 RXH589839:RXH589843 SHD589839:SHD589843 SQZ589839:SQZ589843 TAV589839:TAV589843 TKR589839:TKR589843 TUN589839:TUN589843 UEJ589839:UEJ589843 UOF589839:UOF589843 UYB589839:UYB589843 VHX589839:VHX589843 VRT589839:VRT589843 WBP589839:WBP589843 WLL589839:WLL589843 WVH589839:WVH589843 B655375:B655379 IV655375:IV655379 SR655375:SR655379 ACN655375:ACN655379 AMJ655375:AMJ655379 AWF655375:AWF655379 BGB655375:BGB655379 BPX655375:BPX655379 BZT655375:BZT655379 CJP655375:CJP655379 CTL655375:CTL655379 DDH655375:DDH655379 DND655375:DND655379 DWZ655375:DWZ655379 EGV655375:EGV655379 EQR655375:EQR655379 FAN655375:FAN655379 FKJ655375:FKJ655379 FUF655375:FUF655379 GEB655375:GEB655379 GNX655375:GNX655379 GXT655375:GXT655379 HHP655375:HHP655379 HRL655375:HRL655379 IBH655375:IBH655379 ILD655375:ILD655379 IUZ655375:IUZ655379 JEV655375:JEV655379 JOR655375:JOR655379 JYN655375:JYN655379 KIJ655375:KIJ655379 KSF655375:KSF655379 LCB655375:LCB655379 LLX655375:LLX655379 LVT655375:LVT655379 MFP655375:MFP655379 MPL655375:MPL655379 MZH655375:MZH655379 NJD655375:NJD655379 NSZ655375:NSZ655379 OCV655375:OCV655379 OMR655375:OMR655379 OWN655375:OWN655379 PGJ655375:PGJ655379 PQF655375:PQF655379 QAB655375:QAB655379 QJX655375:QJX655379 QTT655375:QTT655379 RDP655375:RDP655379 RNL655375:RNL655379 RXH655375:RXH655379 SHD655375:SHD655379 SQZ655375:SQZ655379 TAV655375:TAV655379 TKR655375:TKR655379 TUN655375:TUN655379 UEJ655375:UEJ655379 UOF655375:UOF655379 UYB655375:UYB655379 VHX655375:VHX655379 VRT655375:VRT655379 WBP655375:WBP655379 WLL655375:WLL655379 WVH655375:WVH655379 B720911:B720915 IV720911:IV720915 SR720911:SR720915 ACN720911:ACN720915 AMJ720911:AMJ720915 AWF720911:AWF720915 BGB720911:BGB720915 BPX720911:BPX720915 BZT720911:BZT720915 CJP720911:CJP720915 CTL720911:CTL720915 DDH720911:DDH720915 DND720911:DND720915 DWZ720911:DWZ720915 EGV720911:EGV720915 EQR720911:EQR720915 FAN720911:FAN720915 FKJ720911:FKJ720915 FUF720911:FUF720915 GEB720911:GEB720915 GNX720911:GNX720915 GXT720911:GXT720915 HHP720911:HHP720915 HRL720911:HRL720915 IBH720911:IBH720915 ILD720911:ILD720915 IUZ720911:IUZ720915 JEV720911:JEV720915 JOR720911:JOR720915 JYN720911:JYN720915 KIJ720911:KIJ720915 KSF720911:KSF720915 LCB720911:LCB720915 LLX720911:LLX720915 LVT720911:LVT720915 MFP720911:MFP720915 MPL720911:MPL720915 MZH720911:MZH720915 NJD720911:NJD720915 NSZ720911:NSZ720915 OCV720911:OCV720915 OMR720911:OMR720915 OWN720911:OWN720915 PGJ720911:PGJ720915 PQF720911:PQF720915 QAB720911:QAB720915 QJX720911:QJX720915 QTT720911:QTT720915 RDP720911:RDP720915 RNL720911:RNL720915 RXH720911:RXH720915 SHD720911:SHD720915 SQZ720911:SQZ720915 TAV720911:TAV720915 TKR720911:TKR720915 TUN720911:TUN720915 UEJ720911:UEJ720915 UOF720911:UOF720915 UYB720911:UYB720915 VHX720911:VHX720915 VRT720911:VRT720915 WBP720911:WBP720915 WLL720911:WLL720915 WVH720911:WVH720915 B786447:B786451 IV786447:IV786451 SR786447:SR786451 ACN786447:ACN786451 AMJ786447:AMJ786451 AWF786447:AWF786451 BGB786447:BGB786451 BPX786447:BPX786451 BZT786447:BZT786451 CJP786447:CJP786451 CTL786447:CTL786451 DDH786447:DDH786451 DND786447:DND786451 DWZ786447:DWZ786451 EGV786447:EGV786451 EQR786447:EQR786451 FAN786447:FAN786451 FKJ786447:FKJ786451 FUF786447:FUF786451 GEB786447:GEB786451 GNX786447:GNX786451 GXT786447:GXT786451 HHP786447:HHP786451 HRL786447:HRL786451 IBH786447:IBH786451 ILD786447:ILD786451 IUZ786447:IUZ786451 JEV786447:JEV786451 JOR786447:JOR786451 JYN786447:JYN786451 KIJ786447:KIJ786451 KSF786447:KSF786451 LCB786447:LCB786451 LLX786447:LLX786451 LVT786447:LVT786451 MFP786447:MFP786451 MPL786447:MPL786451 MZH786447:MZH786451 NJD786447:NJD786451 NSZ786447:NSZ786451 OCV786447:OCV786451 OMR786447:OMR786451 OWN786447:OWN786451 PGJ786447:PGJ786451 PQF786447:PQF786451 QAB786447:QAB786451 QJX786447:QJX786451 QTT786447:QTT786451 RDP786447:RDP786451 RNL786447:RNL786451 RXH786447:RXH786451 SHD786447:SHD786451 SQZ786447:SQZ786451 TAV786447:TAV786451 TKR786447:TKR786451 TUN786447:TUN786451 UEJ786447:UEJ786451 UOF786447:UOF786451 UYB786447:UYB786451 VHX786447:VHX786451 VRT786447:VRT786451 WBP786447:WBP786451 WLL786447:WLL786451 WVH786447:WVH786451 B851983:B851987 IV851983:IV851987 SR851983:SR851987 ACN851983:ACN851987 AMJ851983:AMJ851987 AWF851983:AWF851987 BGB851983:BGB851987 BPX851983:BPX851987 BZT851983:BZT851987 CJP851983:CJP851987 CTL851983:CTL851987 DDH851983:DDH851987 DND851983:DND851987 DWZ851983:DWZ851987 EGV851983:EGV851987 EQR851983:EQR851987 FAN851983:FAN851987 FKJ851983:FKJ851987 FUF851983:FUF851987 GEB851983:GEB851987 GNX851983:GNX851987 GXT851983:GXT851987 HHP851983:HHP851987 HRL851983:HRL851987 IBH851983:IBH851987 ILD851983:ILD851987 IUZ851983:IUZ851987 JEV851983:JEV851987 JOR851983:JOR851987 JYN851983:JYN851987 KIJ851983:KIJ851987 KSF851983:KSF851987 LCB851983:LCB851987 LLX851983:LLX851987 LVT851983:LVT851987 MFP851983:MFP851987 MPL851983:MPL851987 MZH851983:MZH851987 NJD851983:NJD851987 NSZ851983:NSZ851987 OCV851983:OCV851987 OMR851983:OMR851987 OWN851983:OWN851987 PGJ851983:PGJ851987 PQF851983:PQF851987 QAB851983:QAB851987 QJX851983:QJX851987 QTT851983:QTT851987 RDP851983:RDP851987 RNL851983:RNL851987 RXH851983:RXH851987 SHD851983:SHD851987 SQZ851983:SQZ851987 TAV851983:TAV851987 TKR851983:TKR851987 TUN851983:TUN851987 UEJ851983:UEJ851987 UOF851983:UOF851987 UYB851983:UYB851987 VHX851983:VHX851987 VRT851983:VRT851987 WBP851983:WBP851987 WLL851983:WLL851987 WVH851983:WVH851987 B917519:B917523 IV917519:IV917523 SR917519:SR917523 ACN917519:ACN917523 AMJ917519:AMJ917523 AWF917519:AWF917523 BGB917519:BGB917523 BPX917519:BPX917523 BZT917519:BZT917523 CJP917519:CJP917523 CTL917519:CTL917523 DDH917519:DDH917523 DND917519:DND917523 DWZ917519:DWZ917523 EGV917519:EGV917523 EQR917519:EQR917523 FAN917519:FAN917523 FKJ917519:FKJ917523 FUF917519:FUF917523 GEB917519:GEB917523 GNX917519:GNX917523 GXT917519:GXT917523 HHP917519:HHP917523 HRL917519:HRL917523 IBH917519:IBH917523 ILD917519:ILD917523 IUZ917519:IUZ917523 JEV917519:JEV917523 JOR917519:JOR917523 JYN917519:JYN917523 KIJ917519:KIJ917523 KSF917519:KSF917523 LCB917519:LCB917523 LLX917519:LLX917523 LVT917519:LVT917523 MFP917519:MFP917523 MPL917519:MPL917523 MZH917519:MZH917523 NJD917519:NJD917523 NSZ917519:NSZ917523 OCV917519:OCV917523 OMR917519:OMR917523 OWN917519:OWN917523 PGJ917519:PGJ917523 PQF917519:PQF917523 QAB917519:QAB917523 QJX917519:QJX917523 QTT917519:QTT917523 RDP917519:RDP917523 RNL917519:RNL917523 RXH917519:RXH917523 SHD917519:SHD917523 SQZ917519:SQZ917523 TAV917519:TAV917523 TKR917519:TKR917523 TUN917519:TUN917523 UEJ917519:UEJ917523 UOF917519:UOF917523 UYB917519:UYB917523 VHX917519:VHX917523 VRT917519:VRT917523 WBP917519:WBP917523 WLL917519:WLL917523 WVH917519:WVH917523 B983055:B983059 IV983055:IV983059 SR983055:SR983059 ACN983055:ACN983059 AMJ983055:AMJ983059 AWF983055:AWF983059 BGB983055:BGB983059 BPX983055:BPX983059 BZT983055:BZT983059 CJP983055:CJP983059 CTL983055:CTL983059 DDH983055:DDH983059 DND983055:DND983059 DWZ983055:DWZ983059 EGV983055:EGV983059 EQR983055:EQR983059 FAN983055:FAN983059 FKJ983055:FKJ983059 FUF983055:FUF983059 GEB983055:GEB983059 GNX983055:GNX983059 GXT983055:GXT983059 HHP983055:HHP983059 HRL983055:HRL983059 IBH983055:IBH983059 ILD983055:ILD983059 IUZ983055:IUZ983059 JEV983055:JEV983059 JOR983055:JOR983059 JYN983055:JYN983059 KIJ983055:KIJ983059 KSF983055:KSF983059 LCB983055:LCB983059 LLX983055:LLX983059 LVT983055:LVT983059 MFP983055:MFP983059 MPL983055:MPL983059 MZH983055:MZH983059 NJD983055:NJD983059 NSZ983055:NSZ983059 OCV983055:OCV983059 OMR983055:OMR983059 OWN983055:OWN983059 PGJ983055:PGJ983059 PQF983055:PQF983059 QAB983055:QAB983059 QJX983055:QJX983059 QTT983055:QTT983059 RDP983055:RDP983059 RNL983055:RNL983059 RXH983055:RXH983059 SHD983055:SHD983059 SQZ983055:SQZ983059 TAV983055:TAV983059 TKR983055:TKR983059 TUN983055:TUN983059 UEJ983055:UEJ983059 UOF983055:UOF983059 UYB983055:UYB983059 VHX983055:VHX983059 VRT983055:VRT983059 WBP983055:WBP983059 WLL983055:WLL983059 WVH983055:WVH983059" xr:uid="{200249AD-441C-4B4F-ABF3-1E744A50D249}">
      <formula1>$N$71:$N$83</formula1>
    </dataValidation>
    <dataValidation type="list" allowBlank="1" showInputMessage="1" showErrorMessage="1" sqref="E8:E9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E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E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E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E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E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E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E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E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E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E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E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E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E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E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E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 xr:uid="{5773C6A7-5E6A-4FFC-B35A-87404DD9CABC}">
      <formula1>$Q$70:$Q$72</formula1>
    </dataValidation>
    <dataValidation type="list" allowBlank="1" showInputMessage="1" showErrorMessage="1" errorTitle="Error" error="Debe seleccionar un metodo de la lista" sqref="B47:B52 IV47:IV52 SR47:SR52 ACN47:ACN52 AMJ47:AMJ52 AWF47:AWF52 BGB47:BGB52 BPX47:BPX52 BZT47:BZT52 CJP47:CJP52 CTL47:CTL52 DDH47:DDH52 DND47:DND52 DWZ47:DWZ52 EGV47:EGV52 EQR47:EQR52 FAN47:FAN52 FKJ47:FKJ52 FUF47:FUF52 GEB47:GEB52 GNX47:GNX52 GXT47:GXT52 HHP47:HHP52 HRL47:HRL52 IBH47:IBH52 ILD47:ILD52 IUZ47:IUZ52 JEV47:JEV52 JOR47:JOR52 JYN47:JYN52 KIJ47:KIJ52 KSF47:KSF52 LCB47:LCB52 LLX47:LLX52 LVT47:LVT52 MFP47:MFP52 MPL47:MPL52 MZH47:MZH52 NJD47:NJD52 NSZ47:NSZ52 OCV47:OCV52 OMR47:OMR52 OWN47:OWN52 PGJ47:PGJ52 PQF47:PQF52 QAB47:QAB52 QJX47:QJX52 QTT47:QTT52 RDP47:RDP52 RNL47:RNL52 RXH47:RXH52 SHD47:SHD52 SQZ47:SQZ52 TAV47:TAV52 TKR47:TKR52 TUN47:TUN52 UEJ47:UEJ52 UOF47:UOF52 UYB47:UYB52 VHX47:VHX52 VRT47:VRT52 WBP47:WBP52 WLL47:WLL52 WVH47:WVH52 B65583:B65588 IV65583:IV65588 SR65583:SR65588 ACN65583:ACN65588 AMJ65583:AMJ65588 AWF65583:AWF65588 BGB65583:BGB65588 BPX65583:BPX65588 BZT65583:BZT65588 CJP65583:CJP65588 CTL65583:CTL65588 DDH65583:DDH65588 DND65583:DND65588 DWZ65583:DWZ65588 EGV65583:EGV65588 EQR65583:EQR65588 FAN65583:FAN65588 FKJ65583:FKJ65588 FUF65583:FUF65588 GEB65583:GEB65588 GNX65583:GNX65588 GXT65583:GXT65588 HHP65583:HHP65588 HRL65583:HRL65588 IBH65583:IBH65588 ILD65583:ILD65588 IUZ65583:IUZ65588 JEV65583:JEV65588 JOR65583:JOR65588 JYN65583:JYN65588 KIJ65583:KIJ65588 KSF65583:KSF65588 LCB65583:LCB65588 LLX65583:LLX65588 LVT65583:LVT65588 MFP65583:MFP65588 MPL65583:MPL65588 MZH65583:MZH65588 NJD65583:NJD65588 NSZ65583:NSZ65588 OCV65583:OCV65588 OMR65583:OMR65588 OWN65583:OWN65588 PGJ65583:PGJ65588 PQF65583:PQF65588 QAB65583:QAB65588 QJX65583:QJX65588 QTT65583:QTT65588 RDP65583:RDP65588 RNL65583:RNL65588 RXH65583:RXH65588 SHD65583:SHD65588 SQZ65583:SQZ65588 TAV65583:TAV65588 TKR65583:TKR65588 TUN65583:TUN65588 UEJ65583:UEJ65588 UOF65583:UOF65588 UYB65583:UYB65588 VHX65583:VHX65588 VRT65583:VRT65588 WBP65583:WBP65588 WLL65583:WLL65588 WVH65583:WVH65588 B131119:B131124 IV131119:IV131124 SR131119:SR131124 ACN131119:ACN131124 AMJ131119:AMJ131124 AWF131119:AWF131124 BGB131119:BGB131124 BPX131119:BPX131124 BZT131119:BZT131124 CJP131119:CJP131124 CTL131119:CTL131124 DDH131119:DDH131124 DND131119:DND131124 DWZ131119:DWZ131124 EGV131119:EGV131124 EQR131119:EQR131124 FAN131119:FAN131124 FKJ131119:FKJ131124 FUF131119:FUF131124 GEB131119:GEB131124 GNX131119:GNX131124 GXT131119:GXT131124 HHP131119:HHP131124 HRL131119:HRL131124 IBH131119:IBH131124 ILD131119:ILD131124 IUZ131119:IUZ131124 JEV131119:JEV131124 JOR131119:JOR131124 JYN131119:JYN131124 KIJ131119:KIJ131124 KSF131119:KSF131124 LCB131119:LCB131124 LLX131119:LLX131124 LVT131119:LVT131124 MFP131119:MFP131124 MPL131119:MPL131124 MZH131119:MZH131124 NJD131119:NJD131124 NSZ131119:NSZ131124 OCV131119:OCV131124 OMR131119:OMR131124 OWN131119:OWN131124 PGJ131119:PGJ131124 PQF131119:PQF131124 QAB131119:QAB131124 QJX131119:QJX131124 QTT131119:QTT131124 RDP131119:RDP131124 RNL131119:RNL131124 RXH131119:RXH131124 SHD131119:SHD131124 SQZ131119:SQZ131124 TAV131119:TAV131124 TKR131119:TKR131124 TUN131119:TUN131124 UEJ131119:UEJ131124 UOF131119:UOF131124 UYB131119:UYB131124 VHX131119:VHX131124 VRT131119:VRT131124 WBP131119:WBP131124 WLL131119:WLL131124 WVH131119:WVH131124 B196655:B196660 IV196655:IV196660 SR196655:SR196660 ACN196655:ACN196660 AMJ196655:AMJ196660 AWF196655:AWF196660 BGB196655:BGB196660 BPX196655:BPX196660 BZT196655:BZT196660 CJP196655:CJP196660 CTL196655:CTL196660 DDH196655:DDH196660 DND196655:DND196660 DWZ196655:DWZ196660 EGV196655:EGV196660 EQR196655:EQR196660 FAN196655:FAN196660 FKJ196655:FKJ196660 FUF196655:FUF196660 GEB196655:GEB196660 GNX196655:GNX196660 GXT196655:GXT196660 HHP196655:HHP196660 HRL196655:HRL196660 IBH196655:IBH196660 ILD196655:ILD196660 IUZ196655:IUZ196660 JEV196655:JEV196660 JOR196655:JOR196660 JYN196655:JYN196660 KIJ196655:KIJ196660 KSF196655:KSF196660 LCB196655:LCB196660 LLX196655:LLX196660 LVT196655:LVT196660 MFP196655:MFP196660 MPL196655:MPL196660 MZH196655:MZH196660 NJD196655:NJD196660 NSZ196655:NSZ196660 OCV196655:OCV196660 OMR196655:OMR196660 OWN196655:OWN196660 PGJ196655:PGJ196660 PQF196655:PQF196660 QAB196655:QAB196660 QJX196655:QJX196660 QTT196655:QTT196660 RDP196655:RDP196660 RNL196655:RNL196660 RXH196655:RXH196660 SHD196655:SHD196660 SQZ196655:SQZ196660 TAV196655:TAV196660 TKR196655:TKR196660 TUN196655:TUN196660 UEJ196655:UEJ196660 UOF196655:UOF196660 UYB196655:UYB196660 VHX196655:VHX196660 VRT196655:VRT196660 WBP196655:WBP196660 WLL196655:WLL196660 WVH196655:WVH196660 B262191:B262196 IV262191:IV262196 SR262191:SR262196 ACN262191:ACN262196 AMJ262191:AMJ262196 AWF262191:AWF262196 BGB262191:BGB262196 BPX262191:BPX262196 BZT262191:BZT262196 CJP262191:CJP262196 CTL262191:CTL262196 DDH262191:DDH262196 DND262191:DND262196 DWZ262191:DWZ262196 EGV262191:EGV262196 EQR262191:EQR262196 FAN262191:FAN262196 FKJ262191:FKJ262196 FUF262191:FUF262196 GEB262191:GEB262196 GNX262191:GNX262196 GXT262191:GXT262196 HHP262191:HHP262196 HRL262191:HRL262196 IBH262191:IBH262196 ILD262191:ILD262196 IUZ262191:IUZ262196 JEV262191:JEV262196 JOR262191:JOR262196 JYN262191:JYN262196 KIJ262191:KIJ262196 KSF262191:KSF262196 LCB262191:LCB262196 LLX262191:LLX262196 LVT262191:LVT262196 MFP262191:MFP262196 MPL262191:MPL262196 MZH262191:MZH262196 NJD262191:NJD262196 NSZ262191:NSZ262196 OCV262191:OCV262196 OMR262191:OMR262196 OWN262191:OWN262196 PGJ262191:PGJ262196 PQF262191:PQF262196 QAB262191:QAB262196 QJX262191:QJX262196 QTT262191:QTT262196 RDP262191:RDP262196 RNL262191:RNL262196 RXH262191:RXH262196 SHD262191:SHD262196 SQZ262191:SQZ262196 TAV262191:TAV262196 TKR262191:TKR262196 TUN262191:TUN262196 UEJ262191:UEJ262196 UOF262191:UOF262196 UYB262191:UYB262196 VHX262191:VHX262196 VRT262191:VRT262196 WBP262191:WBP262196 WLL262191:WLL262196 WVH262191:WVH262196 B327727:B327732 IV327727:IV327732 SR327727:SR327732 ACN327727:ACN327732 AMJ327727:AMJ327732 AWF327727:AWF327732 BGB327727:BGB327732 BPX327727:BPX327732 BZT327727:BZT327732 CJP327727:CJP327732 CTL327727:CTL327732 DDH327727:DDH327732 DND327727:DND327732 DWZ327727:DWZ327732 EGV327727:EGV327732 EQR327727:EQR327732 FAN327727:FAN327732 FKJ327727:FKJ327732 FUF327727:FUF327732 GEB327727:GEB327732 GNX327727:GNX327732 GXT327727:GXT327732 HHP327727:HHP327732 HRL327727:HRL327732 IBH327727:IBH327732 ILD327727:ILD327732 IUZ327727:IUZ327732 JEV327727:JEV327732 JOR327727:JOR327732 JYN327727:JYN327732 KIJ327727:KIJ327732 KSF327727:KSF327732 LCB327727:LCB327732 LLX327727:LLX327732 LVT327727:LVT327732 MFP327727:MFP327732 MPL327727:MPL327732 MZH327727:MZH327732 NJD327727:NJD327732 NSZ327727:NSZ327732 OCV327727:OCV327732 OMR327727:OMR327732 OWN327727:OWN327732 PGJ327727:PGJ327732 PQF327727:PQF327732 QAB327727:QAB327732 QJX327727:QJX327732 QTT327727:QTT327732 RDP327727:RDP327732 RNL327727:RNL327732 RXH327727:RXH327732 SHD327727:SHD327732 SQZ327727:SQZ327732 TAV327727:TAV327732 TKR327727:TKR327732 TUN327727:TUN327732 UEJ327727:UEJ327732 UOF327727:UOF327732 UYB327727:UYB327732 VHX327727:VHX327732 VRT327727:VRT327732 WBP327727:WBP327732 WLL327727:WLL327732 WVH327727:WVH327732 B393263:B393268 IV393263:IV393268 SR393263:SR393268 ACN393263:ACN393268 AMJ393263:AMJ393268 AWF393263:AWF393268 BGB393263:BGB393268 BPX393263:BPX393268 BZT393263:BZT393268 CJP393263:CJP393268 CTL393263:CTL393268 DDH393263:DDH393268 DND393263:DND393268 DWZ393263:DWZ393268 EGV393263:EGV393268 EQR393263:EQR393268 FAN393263:FAN393268 FKJ393263:FKJ393268 FUF393263:FUF393268 GEB393263:GEB393268 GNX393263:GNX393268 GXT393263:GXT393268 HHP393263:HHP393268 HRL393263:HRL393268 IBH393263:IBH393268 ILD393263:ILD393268 IUZ393263:IUZ393268 JEV393263:JEV393268 JOR393263:JOR393268 JYN393263:JYN393268 KIJ393263:KIJ393268 KSF393263:KSF393268 LCB393263:LCB393268 LLX393263:LLX393268 LVT393263:LVT393268 MFP393263:MFP393268 MPL393263:MPL393268 MZH393263:MZH393268 NJD393263:NJD393268 NSZ393263:NSZ393268 OCV393263:OCV393268 OMR393263:OMR393268 OWN393263:OWN393268 PGJ393263:PGJ393268 PQF393263:PQF393268 QAB393263:QAB393268 QJX393263:QJX393268 QTT393263:QTT393268 RDP393263:RDP393268 RNL393263:RNL393268 RXH393263:RXH393268 SHD393263:SHD393268 SQZ393263:SQZ393268 TAV393263:TAV393268 TKR393263:TKR393268 TUN393263:TUN393268 UEJ393263:UEJ393268 UOF393263:UOF393268 UYB393263:UYB393268 VHX393263:VHX393268 VRT393263:VRT393268 WBP393263:WBP393268 WLL393263:WLL393268 WVH393263:WVH393268 B458799:B458804 IV458799:IV458804 SR458799:SR458804 ACN458799:ACN458804 AMJ458799:AMJ458804 AWF458799:AWF458804 BGB458799:BGB458804 BPX458799:BPX458804 BZT458799:BZT458804 CJP458799:CJP458804 CTL458799:CTL458804 DDH458799:DDH458804 DND458799:DND458804 DWZ458799:DWZ458804 EGV458799:EGV458804 EQR458799:EQR458804 FAN458799:FAN458804 FKJ458799:FKJ458804 FUF458799:FUF458804 GEB458799:GEB458804 GNX458799:GNX458804 GXT458799:GXT458804 HHP458799:HHP458804 HRL458799:HRL458804 IBH458799:IBH458804 ILD458799:ILD458804 IUZ458799:IUZ458804 JEV458799:JEV458804 JOR458799:JOR458804 JYN458799:JYN458804 KIJ458799:KIJ458804 KSF458799:KSF458804 LCB458799:LCB458804 LLX458799:LLX458804 LVT458799:LVT458804 MFP458799:MFP458804 MPL458799:MPL458804 MZH458799:MZH458804 NJD458799:NJD458804 NSZ458799:NSZ458804 OCV458799:OCV458804 OMR458799:OMR458804 OWN458799:OWN458804 PGJ458799:PGJ458804 PQF458799:PQF458804 QAB458799:QAB458804 QJX458799:QJX458804 QTT458799:QTT458804 RDP458799:RDP458804 RNL458799:RNL458804 RXH458799:RXH458804 SHD458799:SHD458804 SQZ458799:SQZ458804 TAV458799:TAV458804 TKR458799:TKR458804 TUN458799:TUN458804 UEJ458799:UEJ458804 UOF458799:UOF458804 UYB458799:UYB458804 VHX458799:VHX458804 VRT458799:VRT458804 WBP458799:WBP458804 WLL458799:WLL458804 WVH458799:WVH458804 B524335:B524340 IV524335:IV524340 SR524335:SR524340 ACN524335:ACN524340 AMJ524335:AMJ524340 AWF524335:AWF524340 BGB524335:BGB524340 BPX524335:BPX524340 BZT524335:BZT524340 CJP524335:CJP524340 CTL524335:CTL524340 DDH524335:DDH524340 DND524335:DND524340 DWZ524335:DWZ524340 EGV524335:EGV524340 EQR524335:EQR524340 FAN524335:FAN524340 FKJ524335:FKJ524340 FUF524335:FUF524340 GEB524335:GEB524340 GNX524335:GNX524340 GXT524335:GXT524340 HHP524335:HHP524340 HRL524335:HRL524340 IBH524335:IBH524340 ILD524335:ILD524340 IUZ524335:IUZ524340 JEV524335:JEV524340 JOR524335:JOR524340 JYN524335:JYN524340 KIJ524335:KIJ524340 KSF524335:KSF524340 LCB524335:LCB524340 LLX524335:LLX524340 LVT524335:LVT524340 MFP524335:MFP524340 MPL524335:MPL524340 MZH524335:MZH524340 NJD524335:NJD524340 NSZ524335:NSZ524340 OCV524335:OCV524340 OMR524335:OMR524340 OWN524335:OWN524340 PGJ524335:PGJ524340 PQF524335:PQF524340 QAB524335:QAB524340 QJX524335:QJX524340 QTT524335:QTT524340 RDP524335:RDP524340 RNL524335:RNL524340 RXH524335:RXH524340 SHD524335:SHD524340 SQZ524335:SQZ524340 TAV524335:TAV524340 TKR524335:TKR524340 TUN524335:TUN524340 UEJ524335:UEJ524340 UOF524335:UOF524340 UYB524335:UYB524340 VHX524335:VHX524340 VRT524335:VRT524340 WBP524335:WBP524340 WLL524335:WLL524340 WVH524335:WVH524340 B589871:B589876 IV589871:IV589876 SR589871:SR589876 ACN589871:ACN589876 AMJ589871:AMJ589876 AWF589871:AWF589876 BGB589871:BGB589876 BPX589871:BPX589876 BZT589871:BZT589876 CJP589871:CJP589876 CTL589871:CTL589876 DDH589871:DDH589876 DND589871:DND589876 DWZ589871:DWZ589876 EGV589871:EGV589876 EQR589871:EQR589876 FAN589871:FAN589876 FKJ589871:FKJ589876 FUF589871:FUF589876 GEB589871:GEB589876 GNX589871:GNX589876 GXT589871:GXT589876 HHP589871:HHP589876 HRL589871:HRL589876 IBH589871:IBH589876 ILD589871:ILD589876 IUZ589871:IUZ589876 JEV589871:JEV589876 JOR589871:JOR589876 JYN589871:JYN589876 KIJ589871:KIJ589876 KSF589871:KSF589876 LCB589871:LCB589876 LLX589871:LLX589876 LVT589871:LVT589876 MFP589871:MFP589876 MPL589871:MPL589876 MZH589871:MZH589876 NJD589871:NJD589876 NSZ589871:NSZ589876 OCV589871:OCV589876 OMR589871:OMR589876 OWN589871:OWN589876 PGJ589871:PGJ589876 PQF589871:PQF589876 QAB589871:QAB589876 QJX589871:QJX589876 QTT589871:QTT589876 RDP589871:RDP589876 RNL589871:RNL589876 RXH589871:RXH589876 SHD589871:SHD589876 SQZ589871:SQZ589876 TAV589871:TAV589876 TKR589871:TKR589876 TUN589871:TUN589876 UEJ589871:UEJ589876 UOF589871:UOF589876 UYB589871:UYB589876 VHX589871:VHX589876 VRT589871:VRT589876 WBP589871:WBP589876 WLL589871:WLL589876 WVH589871:WVH589876 B655407:B655412 IV655407:IV655412 SR655407:SR655412 ACN655407:ACN655412 AMJ655407:AMJ655412 AWF655407:AWF655412 BGB655407:BGB655412 BPX655407:BPX655412 BZT655407:BZT655412 CJP655407:CJP655412 CTL655407:CTL655412 DDH655407:DDH655412 DND655407:DND655412 DWZ655407:DWZ655412 EGV655407:EGV655412 EQR655407:EQR655412 FAN655407:FAN655412 FKJ655407:FKJ655412 FUF655407:FUF655412 GEB655407:GEB655412 GNX655407:GNX655412 GXT655407:GXT655412 HHP655407:HHP655412 HRL655407:HRL655412 IBH655407:IBH655412 ILD655407:ILD655412 IUZ655407:IUZ655412 JEV655407:JEV655412 JOR655407:JOR655412 JYN655407:JYN655412 KIJ655407:KIJ655412 KSF655407:KSF655412 LCB655407:LCB655412 LLX655407:LLX655412 LVT655407:LVT655412 MFP655407:MFP655412 MPL655407:MPL655412 MZH655407:MZH655412 NJD655407:NJD655412 NSZ655407:NSZ655412 OCV655407:OCV655412 OMR655407:OMR655412 OWN655407:OWN655412 PGJ655407:PGJ655412 PQF655407:PQF655412 QAB655407:QAB655412 QJX655407:QJX655412 QTT655407:QTT655412 RDP655407:RDP655412 RNL655407:RNL655412 RXH655407:RXH655412 SHD655407:SHD655412 SQZ655407:SQZ655412 TAV655407:TAV655412 TKR655407:TKR655412 TUN655407:TUN655412 UEJ655407:UEJ655412 UOF655407:UOF655412 UYB655407:UYB655412 VHX655407:VHX655412 VRT655407:VRT655412 WBP655407:WBP655412 WLL655407:WLL655412 WVH655407:WVH655412 B720943:B720948 IV720943:IV720948 SR720943:SR720948 ACN720943:ACN720948 AMJ720943:AMJ720948 AWF720943:AWF720948 BGB720943:BGB720948 BPX720943:BPX720948 BZT720943:BZT720948 CJP720943:CJP720948 CTL720943:CTL720948 DDH720943:DDH720948 DND720943:DND720948 DWZ720943:DWZ720948 EGV720943:EGV720948 EQR720943:EQR720948 FAN720943:FAN720948 FKJ720943:FKJ720948 FUF720943:FUF720948 GEB720943:GEB720948 GNX720943:GNX720948 GXT720943:GXT720948 HHP720943:HHP720948 HRL720943:HRL720948 IBH720943:IBH720948 ILD720943:ILD720948 IUZ720943:IUZ720948 JEV720943:JEV720948 JOR720943:JOR720948 JYN720943:JYN720948 KIJ720943:KIJ720948 KSF720943:KSF720948 LCB720943:LCB720948 LLX720943:LLX720948 LVT720943:LVT720948 MFP720943:MFP720948 MPL720943:MPL720948 MZH720943:MZH720948 NJD720943:NJD720948 NSZ720943:NSZ720948 OCV720943:OCV720948 OMR720943:OMR720948 OWN720943:OWN720948 PGJ720943:PGJ720948 PQF720943:PQF720948 QAB720943:QAB720948 QJX720943:QJX720948 QTT720943:QTT720948 RDP720943:RDP720948 RNL720943:RNL720948 RXH720943:RXH720948 SHD720943:SHD720948 SQZ720943:SQZ720948 TAV720943:TAV720948 TKR720943:TKR720948 TUN720943:TUN720948 UEJ720943:UEJ720948 UOF720943:UOF720948 UYB720943:UYB720948 VHX720943:VHX720948 VRT720943:VRT720948 WBP720943:WBP720948 WLL720943:WLL720948 WVH720943:WVH720948 B786479:B786484 IV786479:IV786484 SR786479:SR786484 ACN786479:ACN786484 AMJ786479:AMJ786484 AWF786479:AWF786484 BGB786479:BGB786484 BPX786479:BPX786484 BZT786479:BZT786484 CJP786479:CJP786484 CTL786479:CTL786484 DDH786479:DDH786484 DND786479:DND786484 DWZ786479:DWZ786484 EGV786479:EGV786484 EQR786479:EQR786484 FAN786479:FAN786484 FKJ786479:FKJ786484 FUF786479:FUF786484 GEB786479:GEB786484 GNX786479:GNX786484 GXT786479:GXT786484 HHP786479:HHP786484 HRL786479:HRL786484 IBH786479:IBH786484 ILD786479:ILD786484 IUZ786479:IUZ786484 JEV786479:JEV786484 JOR786479:JOR786484 JYN786479:JYN786484 KIJ786479:KIJ786484 KSF786479:KSF786484 LCB786479:LCB786484 LLX786479:LLX786484 LVT786479:LVT786484 MFP786479:MFP786484 MPL786479:MPL786484 MZH786479:MZH786484 NJD786479:NJD786484 NSZ786479:NSZ786484 OCV786479:OCV786484 OMR786479:OMR786484 OWN786479:OWN786484 PGJ786479:PGJ786484 PQF786479:PQF786484 QAB786479:QAB786484 QJX786479:QJX786484 QTT786479:QTT786484 RDP786479:RDP786484 RNL786479:RNL786484 RXH786479:RXH786484 SHD786479:SHD786484 SQZ786479:SQZ786484 TAV786479:TAV786484 TKR786479:TKR786484 TUN786479:TUN786484 UEJ786479:UEJ786484 UOF786479:UOF786484 UYB786479:UYB786484 VHX786479:VHX786484 VRT786479:VRT786484 WBP786479:WBP786484 WLL786479:WLL786484 WVH786479:WVH786484 B852015:B852020 IV852015:IV852020 SR852015:SR852020 ACN852015:ACN852020 AMJ852015:AMJ852020 AWF852015:AWF852020 BGB852015:BGB852020 BPX852015:BPX852020 BZT852015:BZT852020 CJP852015:CJP852020 CTL852015:CTL852020 DDH852015:DDH852020 DND852015:DND852020 DWZ852015:DWZ852020 EGV852015:EGV852020 EQR852015:EQR852020 FAN852015:FAN852020 FKJ852015:FKJ852020 FUF852015:FUF852020 GEB852015:GEB852020 GNX852015:GNX852020 GXT852015:GXT852020 HHP852015:HHP852020 HRL852015:HRL852020 IBH852015:IBH852020 ILD852015:ILD852020 IUZ852015:IUZ852020 JEV852015:JEV852020 JOR852015:JOR852020 JYN852015:JYN852020 KIJ852015:KIJ852020 KSF852015:KSF852020 LCB852015:LCB852020 LLX852015:LLX852020 LVT852015:LVT852020 MFP852015:MFP852020 MPL852015:MPL852020 MZH852015:MZH852020 NJD852015:NJD852020 NSZ852015:NSZ852020 OCV852015:OCV852020 OMR852015:OMR852020 OWN852015:OWN852020 PGJ852015:PGJ852020 PQF852015:PQF852020 QAB852015:QAB852020 QJX852015:QJX852020 QTT852015:QTT852020 RDP852015:RDP852020 RNL852015:RNL852020 RXH852015:RXH852020 SHD852015:SHD852020 SQZ852015:SQZ852020 TAV852015:TAV852020 TKR852015:TKR852020 TUN852015:TUN852020 UEJ852015:UEJ852020 UOF852015:UOF852020 UYB852015:UYB852020 VHX852015:VHX852020 VRT852015:VRT852020 WBP852015:WBP852020 WLL852015:WLL852020 WVH852015:WVH852020 B917551:B917556 IV917551:IV917556 SR917551:SR917556 ACN917551:ACN917556 AMJ917551:AMJ917556 AWF917551:AWF917556 BGB917551:BGB917556 BPX917551:BPX917556 BZT917551:BZT917556 CJP917551:CJP917556 CTL917551:CTL917556 DDH917551:DDH917556 DND917551:DND917556 DWZ917551:DWZ917556 EGV917551:EGV917556 EQR917551:EQR917556 FAN917551:FAN917556 FKJ917551:FKJ917556 FUF917551:FUF917556 GEB917551:GEB917556 GNX917551:GNX917556 GXT917551:GXT917556 HHP917551:HHP917556 HRL917551:HRL917556 IBH917551:IBH917556 ILD917551:ILD917556 IUZ917551:IUZ917556 JEV917551:JEV917556 JOR917551:JOR917556 JYN917551:JYN917556 KIJ917551:KIJ917556 KSF917551:KSF917556 LCB917551:LCB917556 LLX917551:LLX917556 LVT917551:LVT917556 MFP917551:MFP917556 MPL917551:MPL917556 MZH917551:MZH917556 NJD917551:NJD917556 NSZ917551:NSZ917556 OCV917551:OCV917556 OMR917551:OMR917556 OWN917551:OWN917556 PGJ917551:PGJ917556 PQF917551:PQF917556 QAB917551:QAB917556 QJX917551:QJX917556 QTT917551:QTT917556 RDP917551:RDP917556 RNL917551:RNL917556 RXH917551:RXH917556 SHD917551:SHD917556 SQZ917551:SQZ917556 TAV917551:TAV917556 TKR917551:TKR917556 TUN917551:TUN917556 UEJ917551:UEJ917556 UOF917551:UOF917556 UYB917551:UYB917556 VHX917551:VHX917556 VRT917551:VRT917556 WBP917551:WBP917556 WLL917551:WLL917556 WVH917551:WVH917556 B983087:B983092 IV983087:IV983092 SR983087:SR983092 ACN983087:ACN983092 AMJ983087:AMJ983092 AWF983087:AWF983092 BGB983087:BGB983092 BPX983087:BPX983092 BZT983087:BZT983092 CJP983087:CJP983092 CTL983087:CTL983092 DDH983087:DDH983092 DND983087:DND983092 DWZ983087:DWZ983092 EGV983087:EGV983092 EQR983087:EQR983092 FAN983087:FAN983092 FKJ983087:FKJ983092 FUF983087:FUF983092 GEB983087:GEB983092 GNX983087:GNX983092 GXT983087:GXT983092 HHP983087:HHP983092 HRL983087:HRL983092 IBH983087:IBH983092 ILD983087:ILD983092 IUZ983087:IUZ983092 JEV983087:JEV983092 JOR983087:JOR983092 JYN983087:JYN983092 KIJ983087:KIJ983092 KSF983087:KSF983092 LCB983087:LCB983092 LLX983087:LLX983092 LVT983087:LVT983092 MFP983087:MFP983092 MPL983087:MPL983092 MZH983087:MZH983092 NJD983087:NJD983092 NSZ983087:NSZ983092 OCV983087:OCV983092 OMR983087:OMR983092 OWN983087:OWN983092 PGJ983087:PGJ983092 PQF983087:PQF983092 QAB983087:QAB983092 QJX983087:QJX983092 QTT983087:QTT983092 RDP983087:RDP983092 RNL983087:RNL983092 RXH983087:RXH983092 SHD983087:SHD983092 SQZ983087:SQZ983092 TAV983087:TAV983092 TKR983087:TKR983092 TUN983087:TUN983092 UEJ983087:UEJ983092 UOF983087:UOF983092 UYB983087:UYB983092 VHX983087:VHX983092 VRT983087:VRT983092 WBP983087:WBP983092 WLL983087:WLL983092 WVH983087:WVH983092 B35:B36 IV35:IV36 SR35:SR36 ACN35:ACN36 AMJ35:AMJ36 AWF35:AWF36 BGB35:BGB36 BPX35:BPX36 BZT35:BZT36 CJP35:CJP36 CTL35:CTL36 DDH35:DDH36 DND35:DND36 DWZ35:DWZ36 EGV35:EGV36 EQR35:EQR36 FAN35:FAN36 FKJ35:FKJ36 FUF35:FUF36 GEB35:GEB36 GNX35:GNX36 GXT35:GXT36 HHP35:HHP36 HRL35:HRL36 IBH35:IBH36 ILD35:ILD36 IUZ35:IUZ36 JEV35:JEV36 JOR35:JOR36 JYN35:JYN36 KIJ35:KIJ36 KSF35:KSF36 LCB35:LCB36 LLX35:LLX36 LVT35:LVT36 MFP35:MFP36 MPL35:MPL36 MZH35:MZH36 NJD35:NJD36 NSZ35:NSZ36 OCV35:OCV36 OMR35:OMR36 OWN35:OWN36 PGJ35:PGJ36 PQF35:PQF36 QAB35:QAB36 QJX35:QJX36 QTT35:QTT36 RDP35:RDP36 RNL35:RNL36 RXH35:RXH36 SHD35:SHD36 SQZ35:SQZ36 TAV35:TAV36 TKR35:TKR36 TUN35:TUN36 UEJ35:UEJ36 UOF35:UOF36 UYB35:UYB36 VHX35:VHX36 VRT35:VRT36 WBP35:WBP36 WLL35:WLL36 WVH35:WVH36 B65571:B65572 IV65571:IV65572 SR65571:SR65572 ACN65571:ACN65572 AMJ65571:AMJ65572 AWF65571:AWF65572 BGB65571:BGB65572 BPX65571:BPX65572 BZT65571:BZT65572 CJP65571:CJP65572 CTL65571:CTL65572 DDH65571:DDH65572 DND65571:DND65572 DWZ65571:DWZ65572 EGV65571:EGV65572 EQR65571:EQR65572 FAN65571:FAN65572 FKJ65571:FKJ65572 FUF65571:FUF65572 GEB65571:GEB65572 GNX65571:GNX65572 GXT65571:GXT65572 HHP65571:HHP65572 HRL65571:HRL65572 IBH65571:IBH65572 ILD65571:ILD65572 IUZ65571:IUZ65572 JEV65571:JEV65572 JOR65571:JOR65572 JYN65571:JYN65572 KIJ65571:KIJ65572 KSF65571:KSF65572 LCB65571:LCB65572 LLX65571:LLX65572 LVT65571:LVT65572 MFP65571:MFP65572 MPL65571:MPL65572 MZH65571:MZH65572 NJD65571:NJD65572 NSZ65571:NSZ65572 OCV65571:OCV65572 OMR65571:OMR65572 OWN65571:OWN65572 PGJ65571:PGJ65572 PQF65571:PQF65572 QAB65571:QAB65572 QJX65571:QJX65572 QTT65571:QTT65572 RDP65571:RDP65572 RNL65571:RNL65572 RXH65571:RXH65572 SHD65571:SHD65572 SQZ65571:SQZ65572 TAV65571:TAV65572 TKR65571:TKR65572 TUN65571:TUN65572 UEJ65571:UEJ65572 UOF65571:UOF65572 UYB65571:UYB65572 VHX65571:VHX65572 VRT65571:VRT65572 WBP65571:WBP65572 WLL65571:WLL65572 WVH65571:WVH65572 B131107:B131108 IV131107:IV131108 SR131107:SR131108 ACN131107:ACN131108 AMJ131107:AMJ131108 AWF131107:AWF131108 BGB131107:BGB131108 BPX131107:BPX131108 BZT131107:BZT131108 CJP131107:CJP131108 CTL131107:CTL131108 DDH131107:DDH131108 DND131107:DND131108 DWZ131107:DWZ131108 EGV131107:EGV131108 EQR131107:EQR131108 FAN131107:FAN131108 FKJ131107:FKJ131108 FUF131107:FUF131108 GEB131107:GEB131108 GNX131107:GNX131108 GXT131107:GXT131108 HHP131107:HHP131108 HRL131107:HRL131108 IBH131107:IBH131108 ILD131107:ILD131108 IUZ131107:IUZ131108 JEV131107:JEV131108 JOR131107:JOR131108 JYN131107:JYN131108 KIJ131107:KIJ131108 KSF131107:KSF131108 LCB131107:LCB131108 LLX131107:LLX131108 LVT131107:LVT131108 MFP131107:MFP131108 MPL131107:MPL131108 MZH131107:MZH131108 NJD131107:NJD131108 NSZ131107:NSZ131108 OCV131107:OCV131108 OMR131107:OMR131108 OWN131107:OWN131108 PGJ131107:PGJ131108 PQF131107:PQF131108 QAB131107:QAB131108 QJX131107:QJX131108 QTT131107:QTT131108 RDP131107:RDP131108 RNL131107:RNL131108 RXH131107:RXH131108 SHD131107:SHD131108 SQZ131107:SQZ131108 TAV131107:TAV131108 TKR131107:TKR131108 TUN131107:TUN131108 UEJ131107:UEJ131108 UOF131107:UOF131108 UYB131107:UYB131108 VHX131107:VHX131108 VRT131107:VRT131108 WBP131107:WBP131108 WLL131107:WLL131108 WVH131107:WVH131108 B196643:B196644 IV196643:IV196644 SR196643:SR196644 ACN196643:ACN196644 AMJ196643:AMJ196644 AWF196643:AWF196644 BGB196643:BGB196644 BPX196643:BPX196644 BZT196643:BZT196644 CJP196643:CJP196644 CTL196643:CTL196644 DDH196643:DDH196644 DND196643:DND196644 DWZ196643:DWZ196644 EGV196643:EGV196644 EQR196643:EQR196644 FAN196643:FAN196644 FKJ196643:FKJ196644 FUF196643:FUF196644 GEB196643:GEB196644 GNX196643:GNX196644 GXT196643:GXT196644 HHP196643:HHP196644 HRL196643:HRL196644 IBH196643:IBH196644 ILD196643:ILD196644 IUZ196643:IUZ196644 JEV196643:JEV196644 JOR196643:JOR196644 JYN196643:JYN196644 KIJ196643:KIJ196644 KSF196643:KSF196644 LCB196643:LCB196644 LLX196643:LLX196644 LVT196643:LVT196644 MFP196643:MFP196644 MPL196643:MPL196644 MZH196643:MZH196644 NJD196643:NJD196644 NSZ196643:NSZ196644 OCV196643:OCV196644 OMR196643:OMR196644 OWN196643:OWN196644 PGJ196643:PGJ196644 PQF196643:PQF196644 QAB196643:QAB196644 QJX196643:QJX196644 QTT196643:QTT196644 RDP196643:RDP196644 RNL196643:RNL196644 RXH196643:RXH196644 SHD196643:SHD196644 SQZ196643:SQZ196644 TAV196643:TAV196644 TKR196643:TKR196644 TUN196643:TUN196644 UEJ196643:UEJ196644 UOF196643:UOF196644 UYB196643:UYB196644 VHX196643:VHX196644 VRT196643:VRT196644 WBP196643:WBP196644 WLL196643:WLL196644 WVH196643:WVH196644 B262179:B262180 IV262179:IV262180 SR262179:SR262180 ACN262179:ACN262180 AMJ262179:AMJ262180 AWF262179:AWF262180 BGB262179:BGB262180 BPX262179:BPX262180 BZT262179:BZT262180 CJP262179:CJP262180 CTL262179:CTL262180 DDH262179:DDH262180 DND262179:DND262180 DWZ262179:DWZ262180 EGV262179:EGV262180 EQR262179:EQR262180 FAN262179:FAN262180 FKJ262179:FKJ262180 FUF262179:FUF262180 GEB262179:GEB262180 GNX262179:GNX262180 GXT262179:GXT262180 HHP262179:HHP262180 HRL262179:HRL262180 IBH262179:IBH262180 ILD262179:ILD262180 IUZ262179:IUZ262180 JEV262179:JEV262180 JOR262179:JOR262180 JYN262179:JYN262180 KIJ262179:KIJ262180 KSF262179:KSF262180 LCB262179:LCB262180 LLX262179:LLX262180 LVT262179:LVT262180 MFP262179:MFP262180 MPL262179:MPL262180 MZH262179:MZH262180 NJD262179:NJD262180 NSZ262179:NSZ262180 OCV262179:OCV262180 OMR262179:OMR262180 OWN262179:OWN262180 PGJ262179:PGJ262180 PQF262179:PQF262180 QAB262179:QAB262180 QJX262179:QJX262180 QTT262179:QTT262180 RDP262179:RDP262180 RNL262179:RNL262180 RXH262179:RXH262180 SHD262179:SHD262180 SQZ262179:SQZ262180 TAV262179:TAV262180 TKR262179:TKR262180 TUN262179:TUN262180 UEJ262179:UEJ262180 UOF262179:UOF262180 UYB262179:UYB262180 VHX262179:VHX262180 VRT262179:VRT262180 WBP262179:WBP262180 WLL262179:WLL262180 WVH262179:WVH262180 B327715:B327716 IV327715:IV327716 SR327715:SR327716 ACN327715:ACN327716 AMJ327715:AMJ327716 AWF327715:AWF327716 BGB327715:BGB327716 BPX327715:BPX327716 BZT327715:BZT327716 CJP327715:CJP327716 CTL327715:CTL327716 DDH327715:DDH327716 DND327715:DND327716 DWZ327715:DWZ327716 EGV327715:EGV327716 EQR327715:EQR327716 FAN327715:FAN327716 FKJ327715:FKJ327716 FUF327715:FUF327716 GEB327715:GEB327716 GNX327715:GNX327716 GXT327715:GXT327716 HHP327715:HHP327716 HRL327715:HRL327716 IBH327715:IBH327716 ILD327715:ILD327716 IUZ327715:IUZ327716 JEV327715:JEV327716 JOR327715:JOR327716 JYN327715:JYN327716 KIJ327715:KIJ327716 KSF327715:KSF327716 LCB327715:LCB327716 LLX327715:LLX327716 LVT327715:LVT327716 MFP327715:MFP327716 MPL327715:MPL327716 MZH327715:MZH327716 NJD327715:NJD327716 NSZ327715:NSZ327716 OCV327715:OCV327716 OMR327715:OMR327716 OWN327715:OWN327716 PGJ327715:PGJ327716 PQF327715:PQF327716 QAB327715:QAB327716 QJX327715:QJX327716 QTT327715:QTT327716 RDP327715:RDP327716 RNL327715:RNL327716 RXH327715:RXH327716 SHD327715:SHD327716 SQZ327715:SQZ327716 TAV327715:TAV327716 TKR327715:TKR327716 TUN327715:TUN327716 UEJ327715:UEJ327716 UOF327715:UOF327716 UYB327715:UYB327716 VHX327715:VHX327716 VRT327715:VRT327716 WBP327715:WBP327716 WLL327715:WLL327716 WVH327715:WVH327716 B393251:B393252 IV393251:IV393252 SR393251:SR393252 ACN393251:ACN393252 AMJ393251:AMJ393252 AWF393251:AWF393252 BGB393251:BGB393252 BPX393251:BPX393252 BZT393251:BZT393252 CJP393251:CJP393252 CTL393251:CTL393252 DDH393251:DDH393252 DND393251:DND393252 DWZ393251:DWZ393252 EGV393251:EGV393252 EQR393251:EQR393252 FAN393251:FAN393252 FKJ393251:FKJ393252 FUF393251:FUF393252 GEB393251:GEB393252 GNX393251:GNX393252 GXT393251:GXT393252 HHP393251:HHP393252 HRL393251:HRL393252 IBH393251:IBH393252 ILD393251:ILD393252 IUZ393251:IUZ393252 JEV393251:JEV393252 JOR393251:JOR393252 JYN393251:JYN393252 KIJ393251:KIJ393252 KSF393251:KSF393252 LCB393251:LCB393252 LLX393251:LLX393252 LVT393251:LVT393252 MFP393251:MFP393252 MPL393251:MPL393252 MZH393251:MZH393252 NJD393251:NJD393252 NSZ393251:NSZ393252 OCV393251:OCV393252 OMR393251:OMR393252 OWN393251:OWN393252 PGJ393251:PGJ393252 PQF393251:PQF393252 QAB393251:QAB393252 QJX393251:QJX393252 QTT393251:QTT393252 RDP393251:RDP393252 RNL393251:RNL393252 RXH393251:RXH393252 SHD393251:SHD393252 SQZ393251:SQZ393252 TAV393251:TAV393252 TKR393251:TKR393252 TUN393251:TUN393252 UEJ393251:UEJ393252 UOF393251:UOF393252 UYB393251:UYB393252 VHX393251:VHX393252 VRT393251:VRT393252 WBP393251:WBP393252 WLL393251:WLL393252 WVH393251:WVH393252 B458787:B458788 IV458787:IV458788 SR458787:SR458788 ACN458787:ACN458788 AMJ458787:AMJ458788 AWF458787:AWF458788 BGB458787:BGB458788 BPX458787:BPX458788 BZT458787:BZT458788 CJP458787:CJP458788 CTL458787:CTL458788 DDH458787:DDH458788 DND458787:DND458788 DWZ458787:DWZ458788 EGV458787:EGV458788 EQR458787:EQR458788 FAN458787:FAN458788 FKJ458787:FKJ458788 FUF458787:FUF458788 GEB458787:GEB458788 GNX458787:GNX458788 GXT458787:GXT458788 HHP458787:HHP458788 HRL458787:HRL458788 IBH458787:IBH458788 ILD458787:ILD458788 IUZ458787:IUZ458788 JEV458787:JEV458788 JOR458787:JOR458788 JYN458787:JYN458788 KIJ458787:KIJ458788 KSF458787:KSF458788 LCB458787:LCB458788 LLX458787:LLX458788 LVT458787:LVT458788 MFP458787:MFP458788 MPL458787:MPL458788 MZH458787:MZH458788 NJD458787:NJD458788 NSZ458787:NSZ458788 OCV458787:OCV458788 OMR458787:OMR458788 OWN458787:OWN458788 PGJ458787:PGJ458788 PQF458787:PQF458788 QAB458787:QAB458788 QJX458787:QJX458788 QTT458787:QTT458788 RDP458787:RDP458788 RNL458787:RNL458788 RXH458787:RXH458788 SHD458787:SHD458788 SQZ458787:SQZ458788 TAV458787:TAV458788 TKR458787:TKR458788 TUN458787:TUN458788 UEJ458787:UEJ458788 UOF458787:UOF458788 UYB458787:UYB458788 VHX458787:VHX458788 VRT458787:VRT458788 WBP458787:WBP458788 WLL458787:WLL458788 WVH458787:WVH458788 B524323:B524324 IV524323:IV524324 SR524323:SR524324 ACN524323:ACN524324 AMJ524323:AMJ524324 AWF524323:AWF524324 BGB524323:BGB524324 BPX524323:BPX524324 BZT524323:BZT524324 CJP524323:CJP524324 CTL524323:CTL524324 DDH524323:DDH524324 DND524323:DND524324 DWZ524323:DWZ524324 EGV524323:EGV524324 EQR524323:EQR524324 FAN524323:FAN524324 FKJ524323:FKJ524324 FUF524323:FUF524324 GEB524323:GEB524324 GNX524323:GNX524324 GXT524323:GXT524324 HHP524323:HHP524324 HRL524323:HRL524324 IBH524323:IBH524324 ILD524323:ILD524324 IUZ524323:IUZ524324 JEV524323:JEV524324 JOR524323:JOR524324 JYN524323:JYN524324 KIJ524323:KIJ524324 KSF524323:KSF524324 LCB524323:LCB524324 LLX524323:LLX524324 LVT524323:LVT524324 MFP524323:MFP524324 MPL524323:MPL524324 MZH524323:MZH524324 NJD524323:NJD524324 NSZ524323:NSZ524324 OCV524323:OCV524324 OMR524323:OMR524324 OWN524323:OWN524324 PGJ524323:PGJ524324 PQF524323:PQF524324 QAB524323:QAB524324 QJX524323:QJX524324 QTT524323:QTT524324 RDP524323:RDP524324 RNL524323:RNL524324 RXH524323:RXH524324 SHD524323:SHD524324 SQZ524323:SQZ524324 TAV524323:TAV524324 TKR524323:TKR524324 TUN524323:TUN524324 UEJ524323:UEJ524324 UOF524323:UOF524324 UYB524323:UYB524324 VHX524323:VHX524324 VRT524323:VRT524324 WBP524323:WBP524324 WLL524323:WLL524324 WVH524323:WVH524324 B589859:B589860 IV589859:IV589860 SR589859:SR589860 ACN589859:ACN589860 AMJ589859:AMJ589860 AWF589859:AWF589860 BGB589859:BGB589860 BPX589859:BPX589860 BZT589859:BZT589860 CJP589859:CJP589860 CTL589859:CTL589860 DDH589859:DDH589860 DND589859:DND589860 DWZ589859:DWZ589860 EGV589859:EGV589860 EQR589859:EQR589860 FAN589859:FAN589860 FKJ589859:FKJ589860 FUF589859:FUF589860 GEB589859:GEB589860 GNX589859:GNX589860 GXT589859:GXT589860 HHP589859:HHP589860 HRL589859:HRL589860 IBH589859:IBH589860 ILD589859:ILD589860 IUZ589859:IUZ589860 JEV589859:JEV589860 JOR589859:JOR589860 JYN589859:JYN589860 KIJ589859:KIJ589860 KSF589859:KSF589860 LCB589859:LCB589860 LLX589859:LLX589860 LVT589859:LVT589860 MFP589859:MFP589860 MPL589859:MPL589860 MZH589859:MZH589860 NJD589859:NJD589860 NSZ589859:NSZ589860 OCV589859:OCV589860 OMR589859:OMR589860 OWN589859:OWN589860 PGJ589859:PGJ589860 PQF589859:PQF589860 QAB589859:QAB589860 QJX589859:QJX589860 QTT589859:QTT589860 RDP589859:RDP589860 RNL589859:RNL589860 RXH589859:RXH589860 SHD589859:SHD589860 SQZ589859:SQZ589860 TAV589859:TAV589860 TKR589859:TKR589860 TUN589859:TUN589860 UEJ589859:UEJ589860 UOF589859:UOF589860 UYB589859:UYB589860 VHX589859:VHX589860 VRT589859:VRT589860 WBP589859:WBP589860 WLL589859:WLL589860 WVH589859:WVH589860 B655395:B655396 IV655395:IV655396 SR655395:SR655396 ACN655395:ACN655396 AMJ655395:AMJ655396 AWF655395:AWF655396 BGB655395:BGB655396 BPX655395:BPX655396 BZT655395:BZT655396 CJP655395:CJP655396 CTL655395:CTL655396 DDH655395:DDH655396 DND655395:DND655396 DWZ655395:DWZ655396 EGV655395:EGV655396 EQR655395:EQR655396 FAN655395:FAN655396 FKJ655395:FKJ655396 FUF655395:FUF655396 GEB655395:GEB655396 GNX655395:GNX655396 GXT655395:GXT655396 HHP655395:HHP655396 HRL655395:HRL655396 IBH655395:IBH655396 ILD655395:ILD655396 IUZ655395:IUZ655396 JEV655395:JEV655396 JOR655395:JOR655396 JYN655395:JYN655396 KIJ655395:KIJ655396 KSF655395:KSF655396 LCB655395:LCB655396 LLX655395:LLX655396 LVT655395:LVT655396 MFP655395:MFP655396 MPL655395:MPL655396 MZH655395:MZH655396 NJD655395:NJD655396 NSZ655395:NSZ655396 OCV655395:OCV655396 OMR655395:OMR655396 OWN655395:OWN655396 PGJ655395:PGJ655396 PQF655395:PQF655396 QAB655395:QAB655396 QJX655395:QJX655396 QTT655395:QTT655396 RDP655395:RDP655396 RNL655395:RNL655396 RXH655395:RXH655396 SHD655395:SHD655396 SQZ655395:SQZ655396 TAV655395:TAV655396 TKR655395:TKR655396 TUN655395:TUN655396 UEJ655395:UEJ655396 UOF655395:UOF655396 UYB655395:UYB655396 VHX655395:VHX655396 VRT655395:VRT655396 WBP655395:WBP655396 WLL655395:WLL655396 WVH655395:WVH655396 B720931:B720932 IV720931:IV720932 SR720931:SR720932 ACN720931:ACN720932 AMJ720931:AMJ720932 AWF720931:AWF720932 BGB720931:BGB720932 BPX720931:BPX720932 BZT720931:BZT720932 CJP720931:CJP720932 CTL720931:CTL720932 DDH720931:DDH720932 DND720931:DND720932 DWZ720931:DWZ720932 EGV720931:EGV720932 EQR720931:EQR720932 FAN720931:FAN720932 FKJ720931:FKJ720932 FUF720931:FUF720932 GEB720931:GEB720932 GNX720931:GNX720932 GXT720931:GXT720932 HHP720931:HHP720932 HRL720931:HRL720932 IBH720931:IBH720932 ILD720931:ILD720932 IUZ720931:IUZ720932 JEV720931:JEV720932 JOR720931:JOR720932 JYN720931:JYN720932 KIJ720931:KIJ720932 KSF720931:KSF720932 LCB720931:LCB720932 LLX720931:LLX720932 LVT720931:LVT720932 MFP720931:MFP720932 MPL720931:MPL720932 MZH720931:MZH720932 NJD720931:NJD720932 NSZ720931:NSZ720932 OCV720931:OCV720932 OMR720931:OMR720932 OWN720931:OWN720932 PGJ720931:PGJ720932 PQF720931:PQF720932 QAB720931:QAB720932 QJX720931:QJX720932 QTT720931:QTT720932 RDP720931:RDP720932 RNL720931:RNL720932 RXH720931:RXH720932 SHD720931:SHD720932 SQZ720931:SQZ720932 TAV720931:TAV720932 TKR720931:TKR720932 TUN720931:TUN720932 UEJ720931:UEJ720932 UOF720931:UOF720932 UYB720931:UYB720932 VHX720931:VHX720932 VRT720931:VRT720932 WBP720931:WBP720932 WLL720931:WLL720932 WVH720931:WVH720932 B786467:B786468 IV786467:IV786468 SR786467:SR786468 ACN786467:ACN786468 AMJ786467:AMJ786468 AWF786467:AWF786468 BGB786467:BGB786468 BPX786467:BPX786468 BZT786467:BZT786468 CJP786467:CJP786468 CTL786467:CTL786468 DDH786467:DDH786468 DND786467:DND786468 DWZ786467:DWZ786468 EGV786467:EGV786468 EQR786467:EQR786468 FAN786467:FAN786468 FKJ786467:FKJ786468 FUF786467:FUF786468 GEB786467:GEB786468 GNX786467:GNX786468 GXT786467:GXT786468 HHP786467:HHP786468 HRL786467:HRL786468 IBH786467:IBH786468 ILD786467:ILD786468 IUZ786467:IUZ786468 JEV786467:JEV786468 JOR786467:JOR786468 JYN786467:JYN786468 KIJ786467:KIJ786468 KSF786467:KSF786468 LCB786467:LCB786468 LLX786467:LLX786468 LVT786467:LVT786468 MFP786467:MFP786468 MPL786467:MPL786468 MZH786467:MZH786468 NJD786467:NJD786468 NSZ786467:NSZ786468 OCV786467:OCV786468 OMR786467:OMR786468 OWN786467:OWN786468 PGJ786467:PGJ786468 PQF786467:PQF786468 QAB786467:QAB786468 QJX786467:QJX786468 QTT786467:QTT786468 RDP786467:RDP786468 RNL786467:RNL786468 RXH786467:RXH786468 SHD786467:SHD786468 SQZ786467:SQZ786468 TAV786467:TAV786468 TKR786467:TKR786468 TUN786467:TUN786468 UEJ786467:UEJ786468 UOF786467:UOF786468 UYB786467:UYB786468 VHX786467:VHX786468 VRT786467:VRT786468 WBP786467:WBP786468 WLL786467:WLL786468 WVH786467:WVH786468 B852003:B852004 IV852003:IV852004 SR852003:SR852004 ACN852003:ACN852004 AMJ852003:AMJ852004 AWF852003:AWF852004 BGB852003:BGB852004 BPX852003:BPX852004 BZT852003:BZT852004 CJP852003:CJP852004 CTL852003:CTL852004 DDH852003:DDH852004 DND852003:DND852004 DWZ852003:DWZ852004 EGV852003:EGV852004 EQR852003:EQR852004 FAN852003:FAN852004 FKJ852003:FKJ852004 FUF852003:FUF852004 GEB852003:GEB852004 GNX852003:GNX852004 GXT852003:GXT852004 HHP852003:HHP852004 HRL852003:HRL852004 IBH852003:IBH852004 ILD852003:ILD852004 IUZ852003:IUZ852004 JEV852003:JEV852004 JOR852003:JOR852004 JYN852003:JYN852004 KIJ852003:KIJ852004 KSF852003:KSF852004 LCB852003:LCB852004 LLX852003:LLX852004 LVT852003:LVT852004 MFP852003:MFP852004 MPL852003:MPL852004 MZH852003:MZH852004 NJD852003:NJD852004 NSZ852003:NSZ852004 OCV852003:OCV852004 OMR852003:OMR852004 OWN852003:OWN852004 PGJ852003:PGJ852004 PQF852003:PQF852004 QAB852003:QAB852004 QJX852003:QJX852004 QTT852003:QTT852004 RDP852003:RDP852004 RNL852003:RNL852004 RXH852003:RXH852004 SHD852003:SHD852004 SQZ852003:SQZ852004 TAV852003:TAV852004 TKR852003:TKR852004 TUN852003:TUN852004 UEJ852003:UEJ852004 UOF852003:UOF852004 UYB852003:UYB852004 VHX852003:VHX852004 VRT852003:VRT852004 WBP852003:WBP852004 WLL852003:WLL852004 WVH852003:WVH852004 B917539:B917540 IV917539:IV917540 SR917539:SR917540 ACN917539:ACN917540 AMJ917539:AMJ917540 AWF917539:AWF917540 BGB917539:BGB917540 BPX917539:BPX917540 BZT917539:BZT917540 CJP917539:CJP917540 CTL917539:CTL917540 DDH917539:DDH917540 DND917539:DND917540 DWZ917539:DWZ917540 EGV917539:EGV917540 EQR917539:EQR917540 FAN917539:FAN917540 FKJ917539:FKJ917540 FUF917539:FUF917540 GEB917539:GEB917540 GNX917539:GNX917540 GXT917539:GXT917540 HHP917539:HHP917540 HRL917539:HRL917540 IBH917539:IBH917540 ILD917539:ILD917540 IUZ917539:IUZ917540 JEV917539:JEV917540 JOR917539:JOR917540 JYN917539:JYN917540 KIJ917539:KIJ917540 KSF917539:KSF917540 LCB917539:LCB917540 LLX917539:LLX917540 LVT917539:LVT917540 MFP917539:MFP917540 MPL917539:MPL917540 MZH917539:MZH917540 NJD917539:NJD917540 NSZ917539:NSZ917540 OCV917539:OCV917540 OMR917539:OMR917540 OWN917539:OWN917540 PGJ917539:PGJ917540 PQF917539:PQF917540 QAB917539:QAB917540 QJX917539:QJX917540 QTT917539:QTT917540 RDP917539:RDP917540 RNL917539:RNL917540 RXH917539:RXH917540 SHD917539:SHD917540 SQZ917539:SQZ917540 TAV917539:TAV917540 TKR917539:TKR917540 TUN917539:TUN917540 UEJ917539:UEJ917540 UOF917539:UOF917540 UYB917539:UYB917540 VHX917539:VHX917540 VRT917539:VRT917540 WBP917539:WBP917540 WLL917539:WLL917540 WVH917539:WVH917540 B983075:B983076 IV983075:IV983076 SR983075:SR983076 ACN983075:ACN983076 AMJ983075:AMJ983076 AWF983075:AWF983076 BGB983075:BGB983076 BPX983075:BPX983076 BZT983075:BZT983076 CJP983075:CJP983076 CTL983075:CTL983076 DDH983075:DDH983076 DND983075:DND983076 DWZ983075:DWZ983076 EGV983075:EGV983076 EQR983075:EQR983076 FAN983075:FAN983076 FKJ983075:FKJ983076 FUF983075:FUF983076 GEB983075:GEB983076 GNX983075:GNX983076 GXT983075:GXT983076 HHP983075:HHP983076 HRL983075:HRL983076 IBH983075:IBH983076 ILD983075:ILD983076 IUZ983075:IUZ983076 JEV983075:JEV983076 JOR983075:JOR983076 JYN983075:JYN983076 KIJ983075:KIJ983076 KSF983075:KSF983076 LCB983075:LCB983076 LLX983075:LLX983076 LVT983075:LVT983076 MFP983075:MFP983076 MPL983075:MPL983076 MZH983075:MZH983076 NJD983075:NJD983076 NSZ983075:NSZ983076 OCV983075:OCV983076 OMR983075:OMR983076 OWN983075:OWN983076 PGJ983075:PGJ983076 PQF983075:PQF983076 QAB983075:QAB983076 QJX983075:QJX983076 QTT983075:QTT983076 RDP983075:RDP983076 RNL983075:RNL983076 RXH983075:RXH983076 SHD983075:SHD983076 SQZ983075:SQZ983076 TAV983075:TAV983076 TKR983075:TKR983076 TUN983075:TUN983076 UEJ983075:UEJ983076 UOF983075:UOF983076 UYB983075:UYB983076 VHX983075:VHX983076 VRT983075:VRT983076 WBP983075:WBP983076 WLL983075:WLL983076 WVH983075:WVH983076" xr:uid="{B317C3D7-3EF3-4BE4-A6E8-F637D143BB4A}">
      <formula1>$N$71:$N$83</formula1>
    </dataValidation>
    <dataValidation type="list" allowBlank="1" showInputMessage="1" showErrorMessage="1" promptTitle="Seleccione la eficiencia" sqref="D62 IX62 ST62 ACP62 AML62 AWH62 BGD62 BPZ62 BZV62 CJR62 CTN62 DDJ62 DNF62 DXB62 EGX62 EQT62 FAP62 FKL62 FUH62 GED62 GNZ62 GXV62 HHR62 HRN62 IBJ62 ILF62 IVB62 JEX62 JOT62 JYP62 KIL62 KSH62 LCD62 LLZ62 LVV62 MFR62 MPN62 MZJ62 NJF62 NTB62 OCX62 OMT62 OWP62 PGL62 PQH62 QAD62 QJZ62 QTV62 RDR62 RNN62 RXJ62 SHF62 SRB62 TAX62 TKT62 TUP62 UEL62 UOH62 UYD62 VHZ62 VRV62 WBR62 WLN62 WVJ62 D65598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D131134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D196670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D262206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D327742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D393278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D458814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D524350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D589886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D655422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D720958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D786494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D852030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D917566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D983102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LN983102 WVJ983102" xr:uid="{0D4A5468-41D9-4784-B976-E2D41873D81C}">
      <formula1>$N$70:$N$81</formula1>
    </dataValidation>
    <dataValidation type="list" allowBlank="1" showInputMessage="1" showErrorMessage="1" errorTitle="Error" error="Se debe seleccionar de la lista la zona de distribución." sqref="WVJ983051 D65547 IX65547 ST65547 ACP65547 AML65547 AWH65547 BGD65547 BPZ65547 BZV65547 CJR65547 CTN65547 DDJ65547 DNF65547 DXB65547 EGX65547 EQT65547 FAP65547 FKL65547 FUH65547 GED65547 GNZ65547 GXV65547 HHR65547 HRN65547 IBJ65547 ILF65547 IVB65547 JEX65547 JOT65547 JYP65547 KIL65547 KSH65547 LCD65547 LLZ65547 LVV65547 MFR65547 MPN65547 MZJ65547 NJF65547 NTB65547 OCX65547 OMT65547 OWP65547 PGL65547 PQH65547 QAD65547 QJZ65547 QTV65547 RDR65547 RNN65547 RXJ65547 SHF65547 SRB65547 TAX65547 TKT65547 TUP65547 UEL65547 UOH65547 UYD65547 VHZ65547 VRV65547 WBR65547 WLN65547 WVJ65547 D131083 IX131083 ST131083 ACP131083 AML131083 AWH131083 BGD131083 BPZ131083 BZV131083 CJR131083 CTN131083 DDJ131083 DNF131083 DXB131083 EGX131083 EQT131083 FAP131083 FKL131083 FUH131083 GED131083 GNZ131083 GXV131083 HHR131083 HRN131083 IBJ131083 ILF131083 IVB131083 JEX131083 JOT131083 JYP131083 KIL131083 KSH131083 LCD131083 LLZ131083 LVV131083 MFR131083 MPN131083 MZJ131083 NJF131083 NTB131083 OCX131083 OMT131083 OWP131083 PGL131083 PQH131083 QAD131083 QJZ131083 QTV131083 RDR131083 RNN131083 RXJ131083 SHF131083 SRB131083 TAX131083 TKT131083 TUP131083 UEL131083 UOH131083 UYD131083 VHZ131083 VRV131083 WBR131083 WLN131083 WVJ131083 D196619 IX196619 ST196619 ACP196619 AML196619 AWH196619 BGD196619 BPZ196619 BZV196619 CJR196619 CTN196619 DDJ196619 DNF196619 DXB196619 EGX196619 EQT196619 FAP196619 FKL196619 FUH196619 GED196619 GNZ196619 GXV196619 HHR196619 HRN196619 IBJ196619 ILF196619 IVB196619 JEX196619 JOT196619 JYP196619 KIL196619 KSH196619 LCD196619 LLZ196619 LVV196619 MFR196619 MPN196619 MZJ196619 NJF196619 NTB196619 OCX196619 OMT196619 OWP196619 PGL196619 PQH196619 QAD196619 QJZ196619 QTV196619 RDR196619 RNN196619 RXJ196619 SHF196619 SRB196619 TAX196619 TKT196619 TUP196619 UEL196619 UOH196619 UYD196619 VHZ196619 VRV196619 WBR196619 WLN196619 WVJ196619 D262155 IX262155 ST262155 ACP262155 AML262155 AWH262155 BGD262155 BPZ262155 BZV262155 CJR262155 CTN262155 DDJ262155 DNF262155 DXB262155 EGX262155 EQT262155 FAP262155 FKL262155 FUH262155 GED262155 GNZ262155 GXV262155 HHR262155 HRN262155 IBJ262155 ILF262155 IVB262155 JEX262155 JOT262155 JYP262155 KIL262155 KSH262155 LCD262155 LLZ262155 LVV262155 MFR262155 MPN262155 MZJ262155 NJF262155 NTB262155 OCX262155 OMT262155 OWP262155 PGL262155 PQH262155 QAD262155 QJZ262155 QTV262155 RDR262155 RNN262155 RXJ262155 SHF262155 SRB262155 TAX262155 TKT262155 TUP262155 UEL262155 UOH262155 UYD262155 VHZ262155 VRV262155 WBR262155 WLN262155 WVJ262155 D327691 IX327691 ST327691 ACP327691 AML327691 AWH327691 BGD327691 BPZ327691 BZV327691 CJR327691 CTN327691 DDJ327691 DNF327691 DXB327691 EGX327691 EQT327691 FAP327691 FKL327691 FUH327691 GED327691 GNZ327691 GXV327691 HHR327691 HRN327691 IBJ327691 ILF327691 IVB327691 JEX327691 JOT327691 JYP327691 KIL327691 KSH327691 LCD327691 LLZ327691 LVV327691 MFR327691 MPN327691 MZJ327691 NJF327691 NTB327691 OCX327691 OMT327691 OWP327691 PGL327691 PQH327691 QAD327691 QJZ327691 QTV327691 RDR327691 RNN327691 RXJ327691 SHF327691 SRB327691 TAX327691 TKT327691 TUP327691 UEL327691 UOH327691 UYD327691 VHZ327691 VRV327691 WBR327691 WLN327691 WVJ327691 D393227 IX393227 ST393227 ACP393227 AML393227 AWH393227 BGD393227 BPZ393227 BZV393227 CJR393227 CTN393227 DDJ393227 DNF393227 DXB393227 EGX393227 EQT393227 FAP393227 FKL393227 FUH393227 GED393227 GNZ393227 GXV393227 HHR393227 HRN393227 IBJ393227 ILF393227 IVB393227 JEX393227 JOT393227 JYP393227 KIL393227 KSH393227 LCD393227 LLZ393227 LVV393227 MFR393227 MPN393227 MZJ393227 NJF393227 NTB393227 OCX393227 OMT393227 OWP393227 PGL393227 PQH393227 QAD393227 QJZ393227 QTV393227 RDR393227 RNN393227 RXJ393227 SHF393227 SRB393227 TAX393227 TKT393227 TUP393227 UEL393227 UOH393227 UYD393227 VHZ393227 VRV393227 WBR393227 WLN393227 WVJ393227 D458763 IX458763 ST458763 ACP458763 AML458763 AWH458763 BGD458763 BPZ458763 BZV458763 CJR458763 CTN458763 DDJ458763 DNF458763 DXB458763 EGX458763 EQT458763 FAP458763 FKL458763 FUH458763 GED458763 GNZ458763 GXV458763 HHR458763 HRN458763 IBJ458763 ILF458763 IVB458763 JEX458763 JOT458763 JYP458763 KIL458763 KSH458763 LCD458763 LLZ458763 LVV458763 MFR458763 MPN458763 MZJ458763 NJF458763 NTB458763 OCX458763 OMT458763 OWP458763 PGL458763 PQH458763 QAD458763 QJZ458763 QTV458763 RDR458763 RNN458763 RXJ458763 SHF458763 SRB458763 TAX458763 TKT458763 TUP458763 UEL458763 UOH458763 UYD458763 VHZ458763 VRV458763 WBR458763 WLN458763 WVJ458763 D524299 IX524299 ST524299 ACP524299 AML524299 AWH524299 BGD524299 BPZ524299 BZV524299 CJR524299 CTN524299 DDJ524299 DNF524299 DXB524299 EGX524299 EQT524299 FAP524299 FKL524299 FUH524299 GED524299 GNZ524299 GXV524299 HHR524299 HRN524299 IBJ524299 ILF524299 IVB524299 JEX524299 JOT524299 JYP524299 KIL524299 KSH524299 LCD524299 LLZ524299 LVV524299 MFR524299 MPN524299 MZJ524299 NJF524299 NTB524299 OCX524299 OMT524299 OWP524299 PGL524299 PQH524299 QAD524299 QJZ524299 QTV524299 RDR524299 RNN524299 RXJ524299 SHF524299 SRB524299 TAX524299 TKT524299 TUP524299 UEL524299 UOH524299 UYD524299 VHZ524299 VRV524299 WBR524299 WLN524299 WVJ524299 D589835 IX589835 ST589835 ACP589835 AML589835 AWH589835 BGD589835 BPZ589835 BZV589835 CJR589835 CTN589835 DDJ589835 DNF589835 DXB589835 EGX589835 EQT589835 FAP589835 FKL589835 FUH589835 GED589835 GNZ589835 GXV589835 HHR589835 HRN589835 IBJ589835 ILF589835 IVB589835 JEX589835 JOT589835 JYP589835 KIL589835 KSH589835 LCD589835 LLZ589835 LVV589835 MFR589835 MPN589835 MZJ589835 NJF589835 NTB589835 OCX589835 OMT589835 OWP589835 PGL589835 PQH589835 QAD589835 QJZ589835 QTV589835 RDR589835 RNN589835 RXJ589835 SHF589835 SRB589835 TAX589835 TKT589835 TUP589835 UEL589835 UOH589835 UYD589835 VHZ589835 VRV589835 WBR589835 WLN589835 WVJ589835 D655371 IX655371 ST655371 ACP655371 AML655371 AWH655371 BGD655371 BPZ655371 BZV655371 CJR655371 CTN655371 DDJ655371 DNF655371 DXB655371 EGX655371 EQT655371 FAP655371 FKL655371 FUH655371 GED655371 GNZ655371 GXV655371 HHR655371 HRN655371 IBJ655371 ILF655371 IVB655371 JEX655371 JOT655371 JYP655371 KIL655371 KSH655371 LCD655371 LLZ655371 LVV655371 MFR655371 MPN655371 MZJ655371 NJF655371 NTB655371 OCX655371 OMT655371 OWP655371 PGL655371 PQH655371 QAD655371 QJZ655371 QTV655371 RDR655371 RNN655371 RXJ655371 SHF655371 SRB655371 TAX655371 TKT655371 TUP655371 UEL655371 UOH655371 UYD655371 VHZ655371 VRV655371 WBR655371 WLN655371 WVJ655371 D720907 IX720907 ST720907 ACP720907 AML720907 AWH720907 BGD720907 BPZ720907 BZV720907 CJR720907 CTN720907 DDJ720907 DNF720907 DXB720907 EGX720907 EQT720907 FAP720907 FKL720907 FUH720907 GED720907 GNZ720907 GXV720907 HHR720907 HRN720907 IBJ720907 ILF720907 IVB720907 JEX720907 JOT720907 JYP720907 KIL720907 KSH720907 LCD720907 LLZ720907 LVV720907 MFR720907 MPN720907 MZJ720907 NJF720907 NTB720907 OCX720907 OMT720907 OWP720907 PGL720907 PQH720907 QAD720907 QJZ720907 QTV720907 RDR720907 RNN720907 RXJ720907 SHF720907 SRB720907 TAX720907 TKT720907 TUP720907 UEL720907 UOH720907 UYD720907 VHZ720907 VRV720907 WBR720907 WLN720907 WVJ720907 D786443 IX786443 ST786443 ACP786443 AML786443 AWH786443 BGD786443 BPZ786443 BZV786443 CJR786443 CTN786443 DDJ786443 DNF786443 DXB786443 EGX786443 EQT786443 FAP786443 FKL786443 FUH786443 GED786443 GNZ786443 GXV786443 HHR786443 HRN786443 IBJ786443 ILF786443 IVB786443 JEX786443 JOT786443 JYP786443 KIL786443 KSH786443 LCD786443 LLZ786443 LVV786443 MFR786443 MPN786443 MZJ786443 NJF786443 NTB786443 OCX786443 OMT786443 OWP786443 PGL786443 PQH786443 QAD786443 QJZ786443 QTV786443 RDR786443 RNN786443 RXJ786443 SHF786443 SRB786443 TAX786443 TKT786443 TUP786443 UEL786443 UOH786443 UYD786443 VHZ786443 VRV786443 WBR786443 WLN786443 WVJ786443 D851979 IX851979 ST851979 ACP851979 AML851979 AWH851979 BGD851979 BPZ851979 BZV851979 CJR851979 CTN851979 DDJ851979 DNF851979 DXB851979 EGX851979 EQT851979 FAP851979 FKL851979 FUH851979 GED851979 GNZ851979 GXV851979 HHR851979 HRN851979 IBJ851979 ILF851979 IVB851979 JEX851979 JOT851979 JYP851979 KIL851979 KSH851979 LCD851979 LLZ851979 LVV851979 MFR851979 MPN851979 MZJ851979 NJF851979 NTB851979 OCX851979 OMT851979 OWP851979 PGL851979 PQH851979 QAD851979 QJZ851979 QTV851979 RDR851979 RNN851979 RXJ851979 SHF851979 SRB851979 TAX851979 TKT851979 TUP851979 UEL851979 UOH851979 UYD851979 VHZ851979 VRV851979 WBR851979 WLN851979 WVJ851979 D917515 IX917515 ST917515 ACP917515 AML917515 AWH917515 BGD917515 BPZ917515 BZV917515 CJR917515 CTN917515 DDJ917515 DNF917515 DXB917515 EGX917515 EQT917515 FAP917515 FKL917515 FUH917515 GED917515 GNZ917515 GXV917515 HHR917515 HRN917515 IBJ917515 ILF917515 IVB917515 JEX917515 JOT917515 JYP917515 KIL917515 KSH917515 LCD917515 LLZ917515 LVV917515 MFR917515 MPN917515 MZJ917515 NJF917515 NTB917515 OCX917515 OMT917515 OWP917515 PGL917515 PQH917515 QAD917515 QJZ917515 QTV917515 RDR917515 RNN917515 RXJ917515 SHF917515 SRB917515 TAX917515 TKT917515 TUP917515 UEL917515 UOH917515 UYD917515 VHZ917515 VRV917515 WBR917515 WLN917515 WVJ917515 D983051 IX983051 ST983051 ACP983051 AML983051 AWH983051 BGD983051 BPZ983051 BZV983051 CJR983051 CTN983051 DDJ983051 DNF983051 DXB983051 EGX983051 EQT983051 FAP983051 FKL983051 FUH983051 GED983051 GNZ983051 GXV983051 HHR983051 HRN983051 IBJ983051 ILF983051 IVB983051 JEX983051 JOT983051 JYP983051 KIL983051 KSH983051 LCD983051 LLZ983051 LVV983051 MFR983051 MPN983051 MZJ983051 NJF983051 NTB983051 OCX983051 OMT983051 OWP983051 PGL983051 PQH983051 QAD983051 QJZ983051 QTV983051 RDR983051 RNN983051 RXJ983051 SHF983051 SRB983051 TAX983051 TKT983051 TUP983051 UEL983051 UOH983051 UYD983051 VHZ983051 VRV983051 WBR983051 WLN983051" xr:uid="{F4696421-DDE8-4D4D-940F-57E4BA12FF43}">
      <formula1>$N$21:$N$31</formula1>
    </dataValidation>
    <dataValidation allowBlank="1" showInputMessage="1" showErrorMessage="1" errorTitle="Error" error="Se debe seleccionar de la lista el mes de máxima demanda." sqref="M9 JI9 TE9 ADA9 AMW9 AWS9 BGO9 BQK9 CAG9 CKC9 CTY9 DDU9 DNQ9 DXM9 EHI9 ERE9 FBA9 FKW9 FUS9 GEO9 GOK9 GYG9 HIC9 HRY9 IBU9 ILQ9 IVM9 JFI9 JPE9 JZA9 KIW9 KSS9 LCO9 LMK9 LWG9 MGC9 MPY9 MZU9 NJQ9 NTM9 ODI9 ONE9 OXA9 PGW9 PQS9 QAO9 QKK9 QUG9 REC9 RNY9 RXU9 SHQ9 SRM9 TBI9 TLE9 TVA9 UEW9 UOS9 UYO9 VIK9 VSG9 WCC9 WLY9 WVU9 M65543 JI65543 TE65543 ADA65543 AMW65543 AWS65543 BGO65543 BQK65543 CAG65543 CKC65543 CTY65543 DDU65543 DNQ65543 DXM65543 EHI65543 ERE65543 FBA65543 FKW65543 FUS65543 GEO65543 GOK65543 GYG65543 HIC65543 HRY65543 IBU65543 ILQ65543 IVM65543 JFI65543 JPE65543 JZA65543 KIW65543 KSS65543 LCO65543 LMK65543 LWG65543 MGC65543 MPY65543 MZU65543 NJQ65543 NTM65543 ODI65543 ONE65543 OXA65543 PGW65543 PQS65543 QAO65543 QKK65543 QUG65543 REC65543 RNY65543 RXU65543 SHQ65543 SRM65543 TBI65543 TLE65543 TVA65543 UEW65543 UOS65543 UYO65543 VIK65543 VSG65543 WCC65543 WLY65543 WVU65543 M131079 JI131079 TE131079 ADA131079 AMW131079 AWS131079 BGO131079 BQK131079 CAG131079 CKC131079 CTY131079 DDU131079 DNQ131079 DXM131079 EHI131079 ERE131079 FBA131079 FKW131079 FUS131079 GEO131079 GOK131079 GYG131079 HIC131079 HRY131079 IBU131079 ILQ131079 IVM131079 JFI131079 JPE131079 JZA131079 KIW131079 KSS131079 LCO131079 LMK131079 LWG131079 MGC131079 MPY131079 MZU131079 NJQ131079 NTM131079 ODI131079 ONE131079 OXA131079 PGW131079 PQS131079 QAO131079 QKK131079 QUG131079 REC131079 RNY131079 RXU131079 SHQ131079 SRM131079 TBI131079 TLE131079 TVA131079 UEW131079 UOS131079 UYO131079 VIK131079 VSG131079 WCC131079 WLY131079 WVU131079 M196615 JI196615 TE196615 ADA196615 AMW196615 AWS196615 BGO196615 BQK196615 CAG196615 CKC196615 CTY196615 DDU196615 DNQ196615 DXM196615 EHI196615 ERE196615 FBA196615 FKW196615 FUS196615 GEO196615 GOK196615 GYG196615 HIC196615 HRY196615 IBU196615 ILQ196615 IVM196615 JFI196615 JPE196615 JZA196615 KIW196615 KSS196615 LCO196615 LMK196615 LWG196615 MGC196615 MPY196615 MZU196615 NJQ196615 NTM196615 ODI196615 ONE196615 OXA196615 PGW196615 PQS196615 QAO196615 QKK196615 QUG196615 REC196615 RNY196615 RXU196615 SHQ196615 SRM196615 TBI196615 TLE196615 TVA196615 UEW196615 UOS196615 UYO196615 VIK196615 VSG196615 WCC196615 WLY196615 WVU196615 M262151 JI262151 TE262151 ADA262151 AMW262151 AWS262151 BGO262151 BQK262151 CAG262151 CKC262151 CTY262151 DDU262151 DNQ262151 DXM262151 EHI262151 ERE262151 FBA262151 FKW262151 FUS262151 GEO262151 GOK262151 GYG262151 HIC262151 HRY262151 IBU262151 ILQ262151 IVM262151 JFI262151 JPE262151 JZA262151 KIW262151 KSS262151 LCO262151 LMK262151 LWG262151 MGC262151 MPY262151 MZU262151 NJQ262151 NTM262151 ODI262151 ONE262151 OXA262151 PGW262151 PQS262151 QAO262151 QKK262151 QUG262151 REC262151 RNY262151 RXU262151 SHQ262151 SRM262151 TBI262151 TLE262151 TVA262151 UEW262151 UOS262151 UYO262151 VIK262151 VSG262151 WCC262151 WLY262151 WVU262151 M327687 JI327687 TE327687 ADA327687 AMW327687 AWS327687 BGO327687 BQK327687 CAG327687 CKC327687 CTY327687 DDU327687 DNQ327687 DXM327687 EHI327687 ERE327687 FBA327687 FKW327687 FUS327687 GEO327687 GOK327687 GYG327687 HIC327687 HRY327687 IBU327687 ILQ327687 IVM327687 JFI327687 JPE327687 JZA327687 KIW327687 KSS327687 LCO327687 LMK327687 LWG327687 MGC327687 MPY327687 MZU327687 NJQ327687 NTM327687 ODI327687 ONE327687 OXA327687 PGW327687 PQS327687 QAO327687 QKK327687 QUG327687 REC327687 RNY327687 RXU327687 SHQ327687 SRM327687 TBI327687 TLE327687 TVA327687 UEW327687 UOS327687 UYO327687 VIK327687 VSG327687 WCC327687 WLY327687 WVU327687 M393223 JI393223 TE393223 ADA393223 AMW393223 AWS393223 BGO393223 BQK393223 CAG393223 CKC393223 CTY393223 DDU393223 DNQ393223 DXM393223 EHI393223 ERE393223 FBA393223 FKW393223 FUS393223 GEO393223 GOK393223 GYG393223 HIC393223 HRY393223 IBU393223 ILQ393223 IVM393223 JFI393223 JPE393223 JZA393223 KIW393223 KSS393223 LCO393223 LMK393223 LWG393223 MGC393223 MPY393223 MZU393223 NJQ393223 NTM393223 ODI393223 ONE393223 OXA393223 PGW393223 PQS393223 QAO393223 QKK393223 QUG393223 REC393223 RNY393223 RXU393223 SHQ393223 SRM393223 TBI393223 TLE393223 TVA393223 UEW393223 UOS393223 UYO393223 VIK393223 VSG393223 WCC393223 WLY393223 WVU393223 M458759 JI458759 TE458759 ADA458759 AMW458759 AWS458759 BGO458759 BQK458759 CAG458759 CKC458759 CTY458759 DDU458759 DNQ458759 DXM458759 EHI458759 ERE458759 FBA458759 FKW458759 FUS458759 GEO458759 GOK458759 GYG458759 HIC458759 HRY458759 IBU458759 ILQ458759 IVM458759 JFI458759 JPE458759 JZA458759 KIW458759 KSS458759 LCO458759 LMK458759 LWG458759 MGC458759 MPY458759 MZU458759 NJQ458759 NTM458759 ODI458759 ONE458759 OXA458759 PGW458759 PQS458759 QAO458759 QKK458759 QUG458759 REC458759 RNY458759 RXU458759 SHQ458759 SRM458759 TBI458759 TLE458759 TVA458759 UEW458759 UOS458759 UYO458759 VIK458759 VSG458759 WCC458759 WLY458759 WVU458759 M524295 JI524295 TE524295 ADA524295 AMW524295 AWS524295 BGO524295 BQK524295 CAG524295 CKC524295 CTY524295 DDU524295 DNQ524295 DXM524295 EHI524295 ERE524295 FBA524295 FKW524295 FUS524295 GEO524295 GOK524295 GYG524295 HIC524295 HRY524295 IBU524295 ILQ524295 IVM524295 JFI524295 JPE524295 JZA524295 KIW524295 KSS524295 LCO524295 LMK524295 LWG524295 MGC524295 MPY524295 MZU524295 NJQ524295 NTM524295 ODI524295 ONE524295 OXA524295 PGW524295 PQS524295 QAO524295 QKK524295 QUG524295 REC524295 RNY524295 RXU524295 SHQ524295 SRM524295 TBI524295 TLE524295 TVA524295 UEW524295 UOS524295 UYO524295 VIK524295 VSG524295 WCC524295 WLY524295 WVU524295 M589831 JI589831 TE589831 ADA589831 AMW589831 AWS589831 BGO589831 BQK589831 CAG589831 CKC589831 CTY589831 DDU589831 DNQ589831 DXM589831 EHI589831 ERE589831 FBA589831 FKW589831 FUS589831 GEO589831 GOK589831 GYG589831 HIC589831 HRY589831 IBU589831 ILQ589831 IVM589831 JFI589831 JPE589831 JZA589831 KIW589831 KSS589831 LCO589831 LMK589831 LWG589831 MGC589831 MPY589831 MZU589831 NJQ589831 NTM589831 ODI589831 ONE589831 OXA589831 PGW589831 PQS589831 QAO589831 QKK589831 QUG589831 REC589831 RNY589831 RXU589831 SHQ589831 SRM589831 TBI589831 TLE589831 TVA589831 UEW589831 UOS589831 UYO589831 VIK589831 VSG589831 WCC589831 WLY589831 WVU589831 M655367 JI655367 TE655367 ADA655367 AMW655367 AWS655367 BGO655367 BQK655367 CAG655367 CKC655367 CTY655367 DDU655367 DNQ655367 DXM655367 EHI655367 ERE655367 FBA655367 FKW655367 FUS655367 GEO655367 GOK655367 GYG655367 HIC655367 HRY655367 IBU655367 ILQ655367 IVM655367 JFI655367 JPE655367 JZA655367 KIW655367 KSS655367 LCO655367 LMK655367 LWG655367 MGC655367 MPY655367 MZU655367 NJQ655367 NTM655367 ODI655367 ONE655367 OXA655367 PGW655367 PQS655367 QAO655367 QKK655367 QUG655367 REC655367 RNY655367 RXU655367 SHQ655367 SRM655367 TBI655367 TLE655367 TVA655367 UEW655367 UOS655367 UYO655367 VIK655367 VSG655367 WCC655367 WLY655367 WVU655367 M720903 JI720903 TE720903 ADA720903 AMW720903 AWS720903 BGO720903 BQK720903 CAG720903 CKC720903 CTY720903 DDU720903 DNQ720903 DXM720903 EHI720903 ERE720903 FBA720903 FKW720903 FUS720903 GEO720903 GOK720903 GYG720903 HIC720903 HRY720903 IBU720903 ILQ720903 IVM720903 JFI720903 JPE720903 JZA720903 KIW720903 KSS720903 LCO720903 LMK720903 LWG720903 MGC720903 MPY720903 MZU720903 NJQ720903 NTM720903 ODI720903 ONE720903 OXA720903 PGW720903 PQS720903 QAO720903 QKK720903 QUG720903 REC720903 RNY720903 RXU720903 SHQ720903 SRM720903 TBI720903 TLE720903 TVA720903 UEW720903 UOS720903 UYO720903 VIK720903 VSG720903 WCC720903 WLY720903 WVU720903 M786439 JI786439 TE786439 ADA786439 AMW786439 AWS786439 BGO786439 BQK786439 CAG786439 CKC786439 CTY786439 DDU786439 DNQ786439 DXM786439 EHI786439 ERE786439 FBA786439 FKW786439 FUS786439 GEO786439 GOK786439 GYG786439 HIC786439 HRY786439 IBU786439 ILQ786439 IVM786439 JFI786439 JPE786439 JZA786439 KIW786439 KSS786439 LCO786439 LMK786439 LWG786439 MGC786439 MPY786439 MZU786439 NJQ786439 NTM786439 ODI786439 ONE786439 OXA786439 PGW786439 PQS786439 QAO786439 QKK786439 QUG786439 REC786439 RNY786439 RXU786439 SHQ786439 SRM786439 TBI786439 TLE786439 TVA786439 UEW786439 UOS786439 UYO786439 VIK786439 VSG786439 WCC786439 WLY786439 WVU786439 M851975 JI851975 TE851975 ADA851975 AMW851975 AWS851975 BGO851975 BQK851975 CAG851975 CKC851975 CTY851975 DDU851975 DNQ851975 DXM851975 EHI851975 ERE851975 FBA851975 FKW851975 FUS851975 GEO851975 GOK851975 GYG851975 HIC851975 HRY851975 IBU851975 ILQ851975 IVM851975 JFI851975 JPE851975 JZA851975 KIW851975 KSS851975 LCO851975 LMK851975 LWG851975 MGC851975 MPY851975 MZU851975 NJQ851975 NTM851975 ODI851975 ONE851975 OXA851975 PGW851975 PQS851975 QAO851975 QKK851975 QUG851975 REC851975 RNY851975 RXU851975 SHQ851975 SRM851975 TBI851975 TLE851975 TVA851975 UEW851975 UOS851975 UYO851975 VIK851975 VSG851975 WCC851975 WLY851975 WVU851975 M917511 JI917511 TE917511 ADA917511 AMW917511 AWS917511 BGO917511 BQK917511 CAG917511 CKC917511 CTY917511 DDU917511 DNQ917511 DXM917511 EHI917511 ERE917511 FBA917511 FKW917511 FUS917511 GEO917511 GOK917511 GYG917511 HIC917511 HRY917511 IBU917511 ILQ917511 IVM917511 JFI917511 JPE917511 JZA917511 KIW917511 KSS917511 LCO917511 LMK917511 LWG917511 MGC917511 MPY917511 MZU917511 NJQ917511 NTM917511 ODI917511 ONE917511 OXA917511 PGW917511 PQS917511 QAO917511 QKK917511 QUG917511 REC917511 RNY917511 RXU917511 SHQ917511 SRM917511 TBI917511 TLE917511 TVA917511 UEW917511 UOS917511 UYO917511 VIK917511 VSG917511 WCC917511 WLY917511 WVU917511 M983047 JI983047 TE983047 ADA983047 AMW983047 AWS983047 BGO983047 BQK983047 CAG983047 CKC983047 CTY983047 DDU983047 DNQ983047 DXM983047 EHI983047 ERE983047 FBA983047 FKW983047 FUS983047 GEO983047 GOK983047 GYG983047 HIC983047 HRY983047 IBU983047 ILQ983047 IVM983047 JFI983047 JPE983047 JZA983047 KIW983047 KSS983047 LCO983047 LMK983047 LWG983047 MGC983047 MPY983047 MZU983047 NJQ983047 NTM983047 ODI983047 ONE983047 OXA983047 PGW983047 PQS983047 QAO983047 QKK983047 QUG983047 REC983047 RNY983047 RXU983047 SHQ983047 SRM983047 TBI983047 TLE983047 TVA983047 UEW983047 UOS983047 UYO983047 VIK983047 VSG983047 WCC983047 WLY983047 WVU983047" xr:uid="{EE2EF427-A250-488C-9272-C46868701D63}"/>
    <dataValidation type="list" allowBlank="1" showInputMessage="1" showErrorMessage="1" errorTitle="Error" error="Se debe seleccionar de la lista el mes de termino de la temporada de riego." sqref="G13:H13 JA13:JB13 SW13:SX13 ACS13:ACT13 AMO13:AMP13 AWK13:AWL13 BGG13:BGH13 BQC13:BQD13 BZY13:BZZ13 CJU13:CJV13 CTQ13:CTR13 DDM13:DDN13 DNI13:DNJ13 DXE13:DXF13 EHA13:EHB13 EQW13:EQX13 FAS13:FAT13 FKO13:FKP13 FUK13:FUL13 GEG13:GEH13 GOC13:GOD13 GXY13:GXZ13 HHU13:HHV13 HRQ13:HRR13 IBM13:IBN13 ILI13:ILJ13 IVE13:IVF13 JFA13:JFB13 JOW13:JOX13 JYS13:JYT13 KIO13:KIP13 KSK13:KSL13 LCG13:LCH13 LMC13:LMD13 LVY13:LVZ13 MFU13:MFV13 MPQ13:MPR13 MZM13:MZN13 NJI13:NJJ13 NTE13:NTF13 ODA13:ODB13 OMW13:OMX13 OWS13:OWT13 PGO13:PGP13 PQK13:PQL13 QAG13:QAH13 QKC13:QKD13 QTY13:QTZ13 RDU13:RDV13 RNQ13:RNR13 RXM13:RXN13 SHI13:SHJ13 SRE13:SRF13 TBA13:TBB13 TKW13:TKX13 TUS13:TUT13 UEO13:UEP13 UOK13:UOL13 UYG13:UYH13 VIC13:VID13 VRY13:VRZ13 WBU13:WBV13 WLQ13:WLR13 WVM13:WVN13 G65549:H65549 JA65549:JB65549 SW65549:SX65549 ACS65549:ACT65549 AMO65549:AMP65549 AWK65549:AWL65549 BGG65549:BGH65549 BQC65549:BQD65549 BZY65549:BZZ65549 CJU65549:CJV65549 CTQ65549:CTR65549 DDM65549:DDN65549 DNI65549:DNJ65549 DXE65549:DXF65549 EHA65549:EHB65549 EQW65549:EQX65549 FAS65549:FAT65549 FKO65549:FKP65549 FUK65549:FUL65549 GEG65549:GEH65549 GOC65549:GOD65549 GXY65549:GXZ65549 HHU65549:HHV65549 HRQ65549:HRR65549 IBM65549:IBN65549 ILI65549:ILJ65549 IVE65549:IVF65549 JFA65549:JFB65549 JOW65549:JOX65549 JYS65549:JYT65549 KIO65549:KIP65549 KSK65549:KSL65549 LCG65549:LCH65549 LMC65549:LMD65549 LVY65549:LVZ65549 MFU65549:MFV65549 MPQ65549:MPR65549 MZM65549:MZN65549 NJI65549:NJJ65549 NTE65549:NTF65549 ODA65549:ODB65549 OMW65549:OMX65549 OWS65549:OWT65549 PGO65549:PGP65549 PQK65549:PQL65549 QAG65549:QAH65549 QKC65549:QKD65549 QTY65549:QTZ65549 RDU65549:RDV65549 RNQ65549:RNR65549 RXM65549:RXN65549 SHI65549:SHJ65549 SRE65549:SRF65549 TBA65549:TBB65549 TKW65549:TKX65549 TUS65549:TUT65549 UEO65549:UEP65549 UOK65549:UOL65549 UYG65549:UYH65549 VIC65549:VID65549 VRY65549:VRZ65549 WBU65549:WBV65549 WLQ65549:WLR65549 WVM65549:WVN65549 G131085:H131085 JA131085:JB131085 SW131085:SX131085 ACS131085:ACT131085 AMO131085:AMP131085 AWK131085:AWL131085 BGG131085:BGH131085 BQC131085:BQD131085 BZY131085:BZZ131085 CJU131085:CJV131085 CTQ131085:CTR131085 DDM131085:DDN131085 DNI131085:DNJ131085 DXE131085:DXF131085 EHA131085:EHB131085 EQW131085:EQX131085 FAS131085:FAT131085 FKO131085:FKP131085 FUK131085:FUL131085 GEG131085:GEH131085 GOC131085:GOD131085 GXY131085:GXZ131085 HHU131085:HHV131085 HRQ131085:HRR131085 IBM131085:IBN131085 ILI131085:ILJ131085 IVE131085:IVF131085 JFA131085:JFB131085 JOW131085:JOX131085 JYS131085:JYT131085 KIO131085:KIP131085 KSK131085:KSL131085 LCG131085:LCH131085 LMC131085:LMD131085 LVY131085:LVZ131085 MFU131085:MFV131085 MPQ131085:MPR131085 MZM131085:MZN131085 NJI131085:NJJ131085 NTE131085:NTF131085 ODA131085:ODB131085 OMW131085:OMX131085 OWS131085:OWT131085 PGO131085:PGP131085 PQK131085:PQL131085 QAG131085:QAH131085 QKC131085:QKD131085 QTY131085:QTZ131085 RDU131085:RDV131085 RNQ131085:RNR131085 RXM131085:RXN131085 SHI131085:SHJ131085 SRE131085:SRF131085 TBA131085:TBB131085 TKW131085:TKX131085 TUS131085:TUT131085 UEO131085:UEP131085 UOK131085:UOL131085 UYG131085:UYH131085 VIC131085:VID131085 VRY131085:VRZ131085 WBU131085:WBV131085 WLQ131085:WLR131085 WVM131085:WVN131085 G196621:H196621 JA196621:JB196621 SW196621:SX196621 ACS196621:ACT196621 AMO196621:AMP196621 AWK196621:AWL196621 BGG196621:BGH196621 BQC196621:BQD196621 BZY196621:BZZ196621 CJU196621:CJV196621 CTQ196621:CTR196621 DDM196621:DDN196621 DNI196621:DNJ196621 DXE196621:DXF196621 EHA196621:EHB196621 EQW196621:EQX196621 FAS196621:FAT196621 FKO196621:FKP196621 FUK196621:FUL196621 GEG196621:GEH196621 GOC196621:GOD196621 GXY196621:GXZ196621 HHU196621:HHV196621 HRQ196621:HRR196621 IBM196621:IBN196621 ILI196621:ILJ196621 IVE196621:IVF196621 JFA196621:JFB196621 JOW196621:JOX196621 JYS196621:JYT196621 KIO196621:KIP196621 KSK196621:KSL196621 LCG196621:LCH196621 LMC196621:LMD196621 LVY196621:LVZ196621 MFU196621:MFV196621 MPQ196621:MPR196621 MZM196621:MZN196621 NJI196621:NJJ196621 NTE196621:NTF196621 ODA196621:ODB196621 OMW196621:OMX196621 OWS196621:OWT196621 PGO196621:PGP196621 PQK196621:PQL196621 QAG196621:QAH196621 QKC196621:QKD196621 QTY196621:QTZ196621 RDU196621:RDV196621 RNQ196621:RNR196621 RXM196621:RXN196621 SHI196621:SHJ196621 SRE196621:SRF196621 TBA196621:TBB196621 TKW196621:TKX196621 TUS196621:TUT196621 UEO196621:UEP196621 UOK196621:UOL196621 UYG196621:UYH196621 VIC196621:VID196621 VRY196621:VRZ196621 WBU196621:WBV196621 WLQ196621:WLR196621 WVM196621:WVN196621 G262157:H262157 JA262157:JB262157 SW262157:SX262157 ACS262157:ACT262157 AMO262157:AMP262157 AWK262157:AWL262157 BGG262157:BGH262157 BQC262157:BQD262157 BZY262157:BZZ262157 CJU262157:CJV262157 CTQ262157:CTR262157 DDM262157:DDN262157 DNI262157:DNJ262157 DXE262157:DXF262157 EHA262157:EHB262157 EQW262157:EQX262157 FAS262157:FAT262157 FKO262157:FKP262157 FUK262157:FUL262157 GEG262157:GEH262157 GOC262157:GOD262157 GXY262157:GXZ262157 HHU262157:HHV262157 HRQ262157:HRR262157 IBM262157:IBN262157 ILI262157:ILJ262157 IVE262157:IVF262157 JFA262157:JFB262157 JOW262157:JOX262157 JYS262157:JYT262157 KIO262157:KIP262157 KSK262157:KSL262157 LCG262157:LCH262157 LMC262157:LMD262157 LVY262157:LVZ262157 MFU262157:MFV262157 MPQ262157:MPR262157 MZM262157:MZN262157 NJI262157:NJJ262157 NTE262157:NTF262157 ODA262157:ODB262157 OMW262157:OMX262157 OWS262157:OWT262157 PGO262157:PGP262157 PQK262157:PQL262157 QAG262157:QAH262157 QKC262157:QKD262157 QTY262157:QTZ262157 RDU262157:RDV262157 RNQ262157:RNR262157 RXM262157:RXN262157 SHI262157:SHJ262157 SRE262157:SRF262157 TBA262157:TBB262157 TKW262157:TKX262157 TUS262157:TUT262157 UEO262157:UEP262157 UOK262157:UOL262157 UYG262157:UYH262157 VIC262157:VID262157 VRY262157:VRZ262157 WBU262157:WBV262157 WLQ262157:WLR262157 WVM262157:WVN262157 G327693:H327693 JA327693:JB327693 SW327693:SX327693 ACS327693:ACT327693 AMO327693:AMP327693 AWK327693:AWL327693 BGG327693:BGH327693 BQC327693:BQD327693 BZY327693:BZZ327693 CJU327693:CJV327693 CTQ327693:CTR327693 DDM327693:DDN327693 DNI327693:DNJ327693 DXE327693:DXF327693 EHA327693:EHB327693 EQW327693:EQX327693 FAS327693:FAT327693 FKO327693:FKP327693 FUK327693:FUL327693 GEG327693:GEH327693 GOC327693:GOD327693 GXY327693:GXZ327693 HHU327693:HHV327693 HRQ327693:HRR327693 IBM327693:IBN327693 ILI327693:ILJ327693 IVE327693:IVF327693 JFA327693:JFB327693 JOW327693:JOX327693 JYS327693:JYT327693 KIO327693:KIP327693 KSK327693:KSL327693 LCG327693:LCH327693 LMC327693:LMD327693 LVY327693:LVZ327693 MFU327693:MFV327693 MPQ327693:MPR327693 MZM327693:MZN327693 NJI327693:NJJ327693 NTE327693:NTF327693 ODA327693:ODB327693 OMW327693:OMX327693 OWS327693:OWT327693 PGO327693:PGP327693 PQK327693:PQL327693 QAG327693:QAH327693 QKC327693:QKD327693 QTY327693:QTZ327693 RDU327693:RDV327693 RNQ327693:RNR327693 RXM327693:RXN327693 SHI327693:SHJ327693 SRE327693:SRF327693 TBA327693:TBB327693 TKW327693:TKX327693 TUS327693:TUT327693 UEO327693:UEP327693 UOK327693:UOL327693 UYG327693:UYH327693 VIC327693:VID327693 VRY327693:VRZ327693 WBU327693:WBV327693 WLQ327693:WLR327693 WVM327693:WVN327693 G393229:H393229 JA393229:JB393229 SW393229:SX393229 ACS393229:ACT393229 AMO393229:AMP393229 AWK393229:AWL393229 BGG393229:BGH393229 BQC393229:BQD393229 BZY393229:BZZ393229 CJU393229:CJV393229 CTQ393229:CTR393229 DDM393229:DDN393229 DNI393229:DNJ393229 DXE393229:DXF393229 EHA393229:EHB393229 EQW393229:EQX393229 FAS393229:FAT393229 FKO393229:FKP393229 FUK393229:FUL393229 GEG393229:GEH393229 GOC393229:GOD393229 GXY393229:GXZ393229 HHU393229:HHV393229 HRQ393229:HRR393229 IBM393229:IBN393229 ILI393229:ILJ393229 IVE393229:IVF393229 JFA393229:JFB393229 JOW393229:JOX393229 JYS393229:JYT393229 KIO393229:KIP393229 KSK393229:KSL393229 LCG393229:LCH393229 LMC393229:LMD393229 LVY393229:LVZ393229 MFU393229:MFV393229 MPQ393229:MPR393229 MZM393229:MZN393229 NJI393229:NJJ393229 NTE393229:NTF393229 ODA393229:ODB393229 OMW393229:OMX393229 OWS393229:OWT393229 PGO393229:PGP393229 PQK393229:PQL393229 QAG393229:QAH393229 QKC393229:QKD393229 QTY393229:QTZ393229 RDU393229:RDV393229 RNQ393229:RNR393229 RXM393229:RXN393229 SHI393229:SHJ393229 SRE393229:SRF393229 TBA393229:TBB393229 TKW393229:TKX393229 TUS393229:TUT393229 UEO393229:UEP393229 UOK393229:UOL393229 UYG393229:UYH393229 VIC393229:VID393229 VRY393229:VRZ393229 WBU393229:WBV393229 WLQ393229:WLR393229 WVM393229:WVN393229 G458765:H458765 JA458765:JB458765 SW458765:SX458765 ACS458765:ACT458765 AMO458765:AMP458765 AWK458765:AWL458765 BGG458765:BGH458765 BQC458765:BQD458765 BZY458765:BZZ458765 CJU458765:CJV458765 CTQ458765:CTR458765 DDM458765:DDN458765 DNI458765:DNJ458765 DXE458765:DXF458765 EHA458765:EHB458765 EQW458765:EQX458765 FAS458765:FAT458765 FKO458765:FKP458765 FUK458765:FUL458765 GEG458765:GEH458765 GOC458765:GOD458765 GXY458765:GXZ458765 HHU458765:HHV458765 HRQ458765:HRR458765 IBM458765:IBN458765 ILI458765:ILJ458765 IVE458765:IVF458765 JFA458765:JFB458765 JOW458765:JOX458765 JYS458765:JYT458765 KIO458765:KIP458765 KSK458765:KSL458765 LCG458765:LCH458765 LMC458765:LMD458765 LVY458765:LVZ458765 MFU458765:MFV458765 MPQ458765:MPR458765 MZM458765:MZN458765 NJI458765:NJJ458765 NTE458765:NTF458765 ODA458765:ODB458765 OMW458765:OMX458765 OWS458765:OWT458765 PGO458765:PGP458765 PQK458765:PQL458765 QAG458765:QAH458765 QKC458765:QKD458765 QTY458765:QTZ458765 RDU458765:RDV458765 RNQ458765:RNR458765 RXM458765:RXN458765 SHI458765:SHJ458765 SRE458765:SRF458765 TBA458765:TBB458765 TKW458765:TKX458765 TUS458765:TUT458765 UEO458765:UEP458765 UOK458765:UOL458765 UYG458765:UYH458765 VIC458765:VID458765 VRY458765:VRZ458765 WBU458765:WBV458765 WLQ458765:WLR458765 WVM458765:WVN458765 G524301:H524301 JA524301:JB524301 SW524301:SX524301 ACS524301:ACT524301 AMO524301:AMP524301 AWK524301:AWL524301 BGG524301:BGH524301 BQC524301:BQD524301 BZY524301:BZZ524301 CJU524301:CJV524301 CTQ524301:CTR524301 DDM524301:DDN524301 DNI524301:DNJ524301 DXE524301:DXF524301 EHA524301:EHB524301 EQW524301:EQX524301 FAS524301:FAT524301 FKO524301:FKP524301 FUK524301:FUL524301 GEG524301:GEH524301 GOC524301:GOD524301 GXY524301:GXZ524301 HHU524301:HHV524301 HRQ524301:HRR524301 IBM524301:IBN524301 ILI524301:ILJ524301 IVE524301:IVF524301 JFA524301:JFB524301 JOW524301:JOX524301 JYS524301:JYT524301 KIO524301:KIP524301 KSK524301:KSL524301 LCG524301:LCH524301 LMC524301:LMD524301 LVY524301:LVZ524301 MFU524301:MFV524301 MPQ524301:MPR524301 MZM524301:MZN524301 NJI524301:NJJ524301 NTE524301:NTF524301 ODA524301:ODB524301 OMW524301:OMX524301 OWS524301:OWT524301 PGO524301:PGP524301 PQK524301:PQL524301 QAG524301:QAH524301 QKC524301:QKD524301 QTY524301:QTZ524301 RDU524301:RDV524301 RNQ524301:RNR524301 RXM524301:RXN524301 SHI524301:SHJ524301 SRE524301:SRF524301 TBA524301:TBB524301 TKW524301:TKX524301 TUS524301:TUT524301 UEO524301:UEP524301 UOK524301:UOL524301 UYG524301:UYH524301 VIC524301:VID524301 VRY524301:VRZ524301 WBU524301:WBV524301 WLQ524301:WLR524301 WVM524301:WVN524301 G589837:H589837 JA589837:JB589837 SW589837:SX589837 ACS589837:ACT589837 AMO589837:AMP589837 AWK589837:AWL589837 BGG589837:BGH589837 BQC589837:BQD589837 BZY589837:BZZ589837 CJU589837:CJV589837 CTQ589837:CTR589837 DDM589837:DDN589837 DNI589837:DNJ589837 DXE589837:DXF589837 EHA589837:EHB589837 EQW589837:EQX589837 FAS589837:FAT589837 FKO589837:FKP589837 FUK589837:FUL589837 GEG589837:GEH589837 GOC589837:GOD589837 GXY589837:GXZ589837 HHU589837:HHV589837 HRQ589837:HRR589837 IBM589837:IBN589837 ILI589837:ILJ589837 IVE589837:IVF589837 JFA589837:JFB589837 JOW589837:JOX589837 JYS589837:JYT589837 KIO589837:KIP589837 KSK589837:KSL589837 LCG589837:LCH589837 LMC589837:LMD589837 LVY589837:LVZ589837 MFU589837:MFV589837 MPQ589837:MPR589837 MZM589837:MZN589837 NJI589837:NJJ589837 NTE589837:NTF589837 ODA589837:ODB589837 OMW589837:OMX589837 OWS589837:OWT589837 PGO589837:PGP589837 PQK589837:PQL589837 QAG589837:QAH589837 QKC589837:QKD589837 QTY589837:QTZ589837 RDU589837:RDV589837 RNQ589837:RNR589837 RXM589837:RXN589837 SHI589837:SHJ589837 SRE589837:SRF589837 TBA589837:TBB589837 TKW589837:TKX589837 TUS589837:TUT589837 UEO589837:UEP589837 UOK589837:UOL589837 UYG589837:UYH589837 VIC589837:VID589837 VRY589837:VRZ589837 WBU589837:WBV589837 WLQ589837:WLR589837 WVM589837:WVN589837 G655373:H655373 JA655373:JB655373 SW655373:SX655373 ACS655373:ACT655373 AMO655373:AMP655373 AWK655373:AWL655373 BGG655373:BGH655373 BQC655373:BQD655373 BZY655373:BZZ655373 CJU655373:CJV655373 CTQ655373:CTR655373 DDM655373:DDN655373 DNI655373:DNJ655373 DXE655373:DXF655373 EHA655373:EHB655373 EQW655373:EQX655373 FAS655373:FAT655373 FKO655373:FKP655373 FUK655373:FUL655373 GEG655373:GEH655373 GOC655373:GOD655373 GXY655373:GXZ655373 HHU655373:HHV655373 HRQ655373:HRR655373 IBM655373:IBN655373 ILI655373:ILJ655373 IVE655373:IVF655373 JFA655373:JFB655373 JOW655373:JOX655373 JYS655373:JYT655373 KIO655373:KIP655373 KSK655373:KSL655373 LCG655373:LCH655373 LMC655373:LMD655373 LVY655373:LVZ655373 MFU655373:MFV655373 MPQ655373:MPR655373 MZM655373:MZN655373 NJI655373:NJJ655373 NTE655373:NTF655373 ODA655373:ODB655373 OMW655373:OMX655373 OWS655373:OWT655373 PGO655373:PGP655373 PQK655373:PQL655373 QAG655373:QAH655373 QKC655373:QKD655373 QTY655373:QTZ655373 RDU655373:RDV655373 RNQ655373:RNR655373 RXM655373:RXN655373 SHI655373:SHJ655373 SRE655373:SRF655373 TBA655373:TBB655373 TKW655373:TKX655373 TUS655373:TUT655373 UEO655373:UEP655373 UOK655373:UOL655373 UYG655373:UYH655373 VIC655373:VID655373 VRY655373:VRZ655373 WBU655373:WBV655373 WLQ655373:WLR655373 WVM655373:WVN655373 G720909:H720909 JA720909:JB720909 SW720909:SX720909 ACS720909:ACT720909 AMO720909:AMP720909 AWK720909:AWL720909 BGG720909:BGH720909 BQC720909:BQD720909 BZY720909:BZZ720909 CJU720909:CJV720909 CTQ720909:CTR720909 DDM720909:DDN720909 DNI720909:DNJ720909 DXE720909:DXF720909 EHA720909:EHB720909 EQW720909:EQX720909 FAS720909:FAT720909 FKO720909:FKP720909 FUK720909:FUL720909 GEG720909:GEH720909 GOC720909:GOD720909 GXY720909:GXZ720909 HHU720909:HHV720909 HRQ720909:HRR720909 IBM720909:IBN720909 ILI720909:ILJ720909 IVE720909:IVF720909 JFA720909:JFB720909 JOW720909:JOX720909 JYS720909:JYT720909 KIO720909:KIP720909 KSK720909:KSL720909 LCG720909:LCH720909 LMC720909:LMD720909 LVY720909:LVZ720909 MFU720909:MFV720909 MPQ720909:MPR720909 MZM720909:MZN720909 NJI720909:NJJ720909 NTE720909:NTF720909 ODA720909:ODB720909 OMW720909:OMX720909 OWS720909:OWT720909 PGO720909:PGP720909 PQK720909:PQL720909 QAG720909:QAH720909 QKC720909:QKD720909 QTY720909:QTZ720909 RDU720909:RDV720909 RNQ720909:RNR720909 RXM720909:RXN720909 SHI720909:SHJ720909 SRE720909:SRF720909 TBA720909:TBB720909 TKW720909:TKX720909 TUS720909:TUT720909 UEO720909:UEP720909 UOK720909:UOL720909 UYG720909:UYH720909 VIC720909:VID720909 VRY720909:VRZ720909 WBU720909:WBV720909 WLQ720909:WLR720909 WVM720909:WVN720909 G786445:H786445 JA786445:JB786445 SW786445:SX786445 ACS786445:ACT786445 AMO786445:AMP786445 AWK786445:AWL786445 BGG786445:BGH786445 BQC786445:BQD786445 BZY786445:BZZ786445 CJU786445:CJV786445 CTQ786445:CTR786445 DDM786445:DDN786445 DNI786445:DNJ786445 DXE786445:DXF786445 EHA786445:EHB786445 EQW786445:EQX786445 FAS786445:FAT786445 FKO786445:FKP786445 FUK786445:FUL786445 GEG786445:GEH786445 GOC786445:GOD786445 GXY786445:GXZ786445 HHU786445:HHV786445 HRQ786445:HRR786445 IBM786445:IBN786445 ILI786445:ILJ786445 IVE786445:IVF786445 JFA786445:JFB786445 JOW786445:JOX786445 JYS786445:JYT786445 KIO786445:KIP786445 KSK786445:KSL786445 LCG786445:LCH786445 LMC786445:LMD786445 LVY786445:LVZ786445 MFU786445:MFV786445 MPQ786445:MPR786445 MZM786445:MZN786445 NJI786445:NJJ786445 NTE786445:NTF786445 ODA786445:ODB786445 OMW786445:OMX786445 OWS786445:OWT786445 PGO786445:PGP786445 PQK786445:PQL786445 QAG786445:QAH786445 QKC786445:QKD786445 QTY786445:QTZ786445 RDU786445:RDV786445 RNQ786445:RNR786445 RXM786445:RXN786445 SHI786445:SHJ786445 SRE786445:SRF786445 TBA786445:TBB786445 TKW786445:TKX786445 TUS786445:TUT786445 UEO786445:UEP786445 UOK786445:UOL786445 UYG786445:UYH786445 VIC786445:VID786445 VRY786445:VRZ786445 WBU786445:WBV786445 WLQ786445:WLR786445 WVM786445:WVN786445 G851981:H851981 JA851981:JB851981 SW851981:SX851981 ACS851981:ACT851981 AMO851981:AMP851981 AWK851981:AWL851981 BGG851981:BGH851981 BQC851981:BQD851981 BZY851981:BZZ851981 CJU851981:CJV851981 CTQ851981:CTR851981 DDM851981:DDN851981 DNI851981:DNJ851981 DXE851981:DXF851981 EHA851981:EHB851981 EQW851981:EQX851981 FAS851981:FAT851981 FKO851981:FKP851981 FUK851981:FUL851981 GEG851981:GEH851981 GOC851981:GOD851981 GXY851981:GXZ851981 HHU851981:HHV851981 HRQ851981:HRR851981 IBM851981:IBN851981 ILI851981:ILJ851981 IVE851981:IVF851981 JFA851981:JFB851981 JOW851981:JOX851981 JYS851981:JYT851981 KIO851981:KIP851981 KSK851981:KSL851981 LCG851981:LCH851981 LMC851981:LMD851981 LVY851981:LVZ851981 MFU851981:MFV851981 MPQ851981:MPR851981 MZM851981:MZN851981 NJI851981:NJJ851981 NTE851981:NTF851981 ODA851981:ODB851981 OMW851981:OMX851981 OWS851981:OWT851981 PGO851981:PGP851981 PQK851981:PQL851981 QAG851981:QAH851981 QKC851981:QKD851981 QTY851981:QTZ851981 RDU851981:RDV851981 RNQ851981:RNR851981 RXM851981:RXN851981 SHI851981:SHJ851981 SRE851981:SRF851981 TBA851981:TBB851981 TKW851981:TKX851981 TUS851981:TUT851981 UEO851981:UEP851981 UOK851981:UOL851981 UYG851981:UYH851981 VIC851981:VID851981 VRY851981:VRZ851981 WBU851981:WBV851981 WLQ851981:WLR851981 WVM851981:WVN851981 G917517:H917517 JA917517:JB917517 SW917517:SX917517 ACS917517:ACT917517 AMO917517:AMP917517 AWK917517:AWL917517 BGG917517:BGH917517 BQC917517:BQD917517 BZY917517:BZZ917517 CJU917517:CJV917517 CTQ917517:CTR917517 DDM917517:DDN917517 DNI917517:DNJ917517 DXE917517:DXF917517 EHA917517:EHB917517 EQW917517:EQX917517 FAS917517:FAT917517 FKO917517:FKP917517 FUK917517:FUL917517 GEG917517:GEH917517 GOC917517:GOD917517 GXY917517:GXZ917517 HHU917517:HHV917517 HRQ917517:HRR917517 IBM917517:IBN917517 ILI917517:ILJ917517 IVE917517:IVF917517 JFA917517:JFB917517 JOW917517:JOX917517 JYS917517:JYT917517 KIO917517:KIP917517 KSK917517:KSL917517 LCG917517:LCH917517 LMC917517:LMD917517 LVY917517:LVZ917517 MFU917517:MFV917517 MPQ917517:MPR917517 MZM917517:MZN917517 NJI917517:NJJ917517 NTE917517:NTF917517 ODA917517:ODB917517 OMW917517:OMX917517 OWS917517:OWT917517 PGO917517:PGP917517 PQK917517:PQL917517 QAG917517:QAH917517 QKC917517:QKD917517 QTY917517:QTZ917517 RDU917517:RDV917517 RNQ917517:RNR917517 RXM917517:RXN917517 SHI917517:SHJ917517 SRE917517:SRF917517 TBA917517:TBB917517 TKW917517:TKX917517 TUS917517:TUT917517 UEO917517:UEP917517 UOK917517:UOL917517 UYG917517:UYH917517 VIC917517:VID917517 VRY917517:VRZ917517 WBU917517:WBV917517 WLQ917517:WLR917517 WVM917517:WVN917517 G983053:H983053 JA983053:JB983053 SW983053:SX983053 ACS983053:ACT983053 AMO983053:AMP983053 AWK983053:AWL983053 BGG983053:BGH983053 BQC983053:BQD983053 BZY983053:BZZ983053 CJU983053:CJV983053 CTQ983053:CTR983053 DDM983053:DDN983053 DNI983053:DNJ983053 DXE983053:DXF983053 EHA983053:EHB983053 EQW983053:EQX983053 FAS983053:FAT983053 FKO983053:FKP983053 FUK983053:FUL983053 GEG983053:GEH983053 GOC983053:GOD983053 GXY983053:GXZ983053 HHU983053:HHV983053 HRQ983053:HRR983053 IBM983053:IBN983053 ILI983053:ILJ983053 IVE983053:IVF983053 JFA983053:JFB983053 JOW983053:JOX983053 JYS983053:JYT983053 KIO983053:KIP983053 KSK983053:KSL983053 LCG983053:LCH983053 LMC983053:LMD983053 LVY983053:LVZ983053 MFU983053:MFV983053 MPQ983053:MPR983053 MZM983053:MZN983053 NJI983053:NJJ983053 NTE983053:NTF983053 ODA983053:ODB983053 OMW983053:OMX983053 OWS983053:OWT983053 PGO983053:PGP983053 PQK983053:PQL983053 QAG983053:QAH983053 QKC983053:QKD983053 QTY983053:QTZ983053 RDU983053:RDV983053 RNQ983053:RNR983053 RXM983053:RXN983053 SHI983053:SHJ983053 SRE983053:SRF983053 TBA983053:TBB983053 TKW983053:TKX983053 TUS983053:TUT983053 UEO983053:UEP983053 UOK983053:UOL983053 UYG983053:UYH983053 VIC983053:VID983053 VRY983053:VRZ983053 WBU983053:WBV983053 WLQ983053:WLR983053 WVM983053:WVN983053" xr:uid="{A7632496-A5F5-49DE-ACF7-7FFB0B888E3C}">
      <formula1>$P$34:$AA$34</formula1>
    </dataValidation>
    <dataValidation type="list" allowBlank="1" showInputMessage="1" showErrorMessage="1" errorTitle="Error" error="Se debe seleccionar de la lista el mes de inicio de la temporada de riego. " sqref="G12:H12 JA12:JB12 SW12:SX12 ACS12:ACT12 AMO12:AMP12 AWK12:AWL12 BGG12:BGH12 BQC12:BQD12 BZY12:BZZ12 CJU12:CJV12 CTQ12:CTR12 DDM12:DDN12 DNI12:DNJ12 DXE12:DXF12 EHA12:EHB12 EQW12:EQX12 FAS12:FAT12 FKO12:FKP12 FUK12:FUL12 GEG12:GEH12 GOC12:GOD12 GXY12:GXZ12 HHU12:HHV12 HRQ12:HRR12 IBM12:IBN12 ILI12:ILJ12 IVE12:IVF12 JFA12:JFB12 JOW12:JOX12 JYS12:JYT12 KIO12:KIP12 KSK12:KSL12 LCG12:LCH12 LMC12:LMD12 LVY12:LVZ12 MFU12:MFV12 MPQ12:MPR12 MZM12:MZN12 NJI12:NJJ12 NTE12:NTF12 ODA12:ODB12 OMW12:OMX12 OWS12:OWT12 PGO12:PGP12 PQK12:PQL12 QAG12:QAH12 QKC12:QKD12 QTY12:QTZ12 RDU12:RDV12 RNQ12:RNR12 RXM12:RXN12 SHI12:SHJ12 SRE12:SRF12 TBA12:TBB12 TKW12:TKX12 TUS12:TUT12 UEO12:UEP12 UOK12:UOL12 UYG12:UYH12 VIC12:VID12 VRY12:VRZ12 WBU12:WBV12 WLQ12:WLR12 WVM12:WVN12 G65548:H65548 JA65548:JB65548 SW65548:SX65548 ACS65548:ACT65548 AMO65548:AMP65548 AWK65548:AWL65548 BGG65548:BGH65548 BQC65548:BQD65548 BZY65548:BZZ65548 CJU65548:CJV65548 CTQ65548:CTR65548 DDM65548:DDN65548 DNI65548:DNJ65548 DXE65548:DXF65548 EHA65548:EHB65548 EQW65548:EQX65548 FAS65548:FAT65548 FKO65548:FKP65548 FUK65548:FUL65548 GEG65548:GEH65548 GOC65548:GOD65548 GXY65548:GXZ65548 HHU65548:HHV65548 HRQ65548:HRR65548 IBM65548:IBN65548 ILI65548:ILJ65548 IVE65548:IVF65548 JFA65548:JFB65548 JOW65548:JOX65548 JYS65548:JYT65548 KIO65548:KIP65548 KSK65548:KSL65548 LCG65548:LCH65548 LMC65548:LMD65548 LVY65548:LVZ65548 MFU65548:MFV65548 MPQ65548:MPR65548 MZM65548:MZN65548 NJI65548:NJJ65548 NTE65548:NTF65548 ODA65548:ODB65548 OMW65548:OMX65548 OWS65548:OWT65548 PGO65548:PGP65548 PQK65548:PQL65548 QAG65548:QAH65548 QKC65548:QKD65548 QTY65548:QTZ65548 RDU65548:RDV65548 RNQ65548:RNR65548 RXM65548:RXN65548 SHI65548:SHJ65548 SRE65548:SRF65548 TBA65548:TBB65548 TKW65548:TKX65548 TUS65548:TUT65548 UEO65548:UEP65548 UOK65548:UOL65548 UYG65548:UYH65548 VIC65548:VID65548 VRY65548:VRZ65548 WBU65548:WBV65548 WLQ65548:WLR65548 WVM65548:WVN65548 G131084:H131084 JA131084:JB131084 SW131084:SX131084 ACS131084:ACT131084 AMO131084:AMP131084 AWK131084:AWL131084 BGG131084:BGH131084 BQC131084:BQD131084 BZY131084:BZZ131084 CJU131084:CJV131084 CTQ131084:CTR131084 DDM131084:DDN131084 DNI131084:DNJ131084 DXE131084:DXF131084 EHA131084:EHB131084 EQW131084:EQX131084 FAS131084:FAT131084 FKO131084:FKP131084 FUK131084:FUL131084 GEG131084:GEH131084 GOC131084:GOD131084 GXY131084:GXZ131084 HHU131084:HHV131084 HRQ131084:HRR131084 IBM131084:IBN131084 ILI131084:ILJ131084 IVE131084:IVF131084 JFA131084:JFB131084 JOW131084:JOX131084 JYS131084:JYT131084 KIO131084:KIP131084 KSK131084:KSL131084 LCG131084:LCH131084 LMC131084:LMD131084 LVY131084:LVZ131084 MFU131084:MFV131084 MPQ131084:MPR131084 MZM131084:MZN131084 NJI131084:NJJ131084 NTE131084:NTF131084 ODA131084:ODB131084 OMW131084:OMX131084 OWS131084:OWT131084 PGO131084:PGP131084 PQK131084:PQL131084 QAG131084:QAH131084 QKC131084:QKD131084 QTY131084:QTZ131084 RDU131084:RDV131084 RNQ131084:RNR131084 RXM131084:RXN131084 SHI131084:SHJ131084 SRE131084:SRF131084 TBA131084:TBB131084 TKW131084:TKX131084 TUS131084:TUT131084 UEO131084:UEP131084 UOK131084:UOL131084 UYG131084:UYH131084 VIC131084:VID131084 VRY131084:VRZ131084 WBU131084:WBV131084 WLQ131084:WLR131084 WVM131084:WVN131084 G196620:H196620 JA196620:JB196620 SW196620:SX196620 ACS196620:ACT196620 AMO196620:AMP196620 AWK196620:AWL196620 BGG196620:BGH196620 BQC196620:BQD196620 BZY196620:BZZ196620 CJU196620:CJV196620 CTQ196620:CTR196620 DDM196620:DDN196620 DNI196620:DNJ196620 DXE196620:DXF196620 EHA196620:EHB196620 EQW196620:EQX196620 FAS196620:FAT196620 FKO196620:FKP196620 FUK196620:FUL196620 GEG196620:GEH196620 GOC196620:GOD196620 GXY196620:GXZ196620 HHU196620:HHV196620 HRQ196620:HRR196620 IBM196620:IBN196620 ILI196620:ILJ196620 IVE196620:IVF196620 JFA196620:JFB196620 JOW196620:JOX196620 JYS196620:JYT196620 KIO196620:KIP196620 KSK196620:KSL196620 LCG196620:LCH196620 LMC196620:LMD196620 LVY196620:LVZ196620 MFU196620:MFV196620 MPQ196620:MPR196620 MZM196620:MZN196620 NJI196620:NJJ196620 NTE196620:NTF196620 ODA196620:ODB196620 OMW196620:OMX196620 OWS196620:OWT196620 PGO196620:PGP196620 PQK196620:PQL196620 QAG196620:QAH196620 QKC196620:QKD196620 QTY196620:QTZ196620 RDU196620:RDV196620 RNQ196620:RNR196620 RXM196620:RXN196620 SHI196620:SHJ196620 SRE196620:SRF196620 TBA196620:TBB196620 TKW196620:TKX196620 TUS196620:TUT196620 UEO196620:UEP196620 UOK196620:UOL196620 UYG196620:UYH196620 VIC196620:VID196620 VRY196620:VRZ196620 WBU196620:WBV196620 WLQ196620:WLR196620 WVM196620:WVN196620 G262156:H262156 JA262156:JB262156 SW262156:SX262156 ACS262156:ACT262156 AMO262156:AMP262156 AWK262156:AWL262156 BGG262156:BGH262156 BQC262156:BQD262156 BZY262156:BZZ262156 CJU262156:CJV262156 CTQ262156:CTR262156 DDM262156:DDN262156 DNI262156:DNJ262156 DXE262156:DXF262156 EHA262156:EHB262156 EQW262156:EQX262156 FAS262156:FAT262156 FKO262156:FKP262156 FUK262156:FUL262156 GEG262156:GEH262156 GOC262156:GOD262156 GXY262156:GXZ262156 HHU262156:HHV262156 HRQ262156:HRR262156 IBM262156:IBN262156 ILI262156:ILJ262156 IVE262156:IVF262156 JFA262156:JFB262156 JOW262156:JOX262156 JYS262156:JYT262156 KIO262156:KIP262156 KSK262156:KSL262156 LCG262156:LCH262156 LMC262156:LMD262156 LVY262156:LVZ262156 MFU262156:MFV262156 MPQ262156:MPR262156 MZM262156:MZN262156 NJI262156:NJJ262156 NTE262156:NTF262156 ODA262156:ODB262156 OMW262156:OMX262156 OWS262156:OWT262156 PGO262156:PGP262156 PQK262156:PQL262156 QAG262156:QAH262156 QKC262156:QKD262156 QTY262156:QTZ262156 RDU262156:RDV262156 RNQ262156:RNR262156 RXM262156:RXN262156 SHI262156:SHJ262156 SRE262156:SRF262156 TBA262156:TBB262156 TKW262156:TKX262156 TUS262156:TUT262156 UEO262156:UEP262156 UOK262156:UOL262156 UYG262156:UYH262156 VIC262156:VID262156 VRY262156:VRZ262156 WBU262156:WBV262156 WLQ262156:WLR262156 WVM262156:WVN262156 G327692:H327692 JA327692:JB327692 SW327692:SX327692 ACS327692:ACT327692 AMO327692:AMP327692 AWK327692:AWL327692 BGG327692:BGH327692 BQC327692:BQD327692 BZY327692:BZZ327692 CJU327692:CJV327692 CTQ327692:CTR327692 DDM327692:DDN327692 DNI327692:DNJ327692 DXE327692:DXF327692 EHA327692:EHB327692 EQW327692:EQX327692 FAS327692:FAT327692 FKO327692:FKP327692 FUK327692:FUL327692 GEG327692:GEH327692 GOC327692:GOD327692 GXY327692:GXZ327692 HHU327692:HHV327692 HRQ327692:HRR327692 IBM327692:IBN327692 ILI327692:ILJ327692 IVE327692:IVF327692 JFA327692:JFB327692 JOW327692:JOX327692 JYS327692:JYT327692 KIO327692:KIP327692 KSK327692:KSL327692 LCG327692:LCH327692 LMC327692:LMD327692 LVY327692:LVZ327692 MFU327692:MFV327692 MPQ327692:MPR327692 MZM327692:MZN327692 NJI327692:NJJ327692 NTE327692:NTF327692 ODA327692:ODB327692 OMW327692:OMX327692 OWS327692:OWT327692 PGO327692:PGP327692 PQK327692:PQL327692 QAG327692:QAH327692 QKC327692:QKD327692 QTY327692:QTZ327692 RDU327692:RDV327692 RNQ327692:RNR327692 RXM327692:RXN327692 SHI327692:SHJ327692 SRE327692:SRF327692 TBA327692:TBB327692 TKW327692:TKX327692 TUS327692:TUT327692 UEO327692:UEP327692 UOK327692:UOL327692 UYG327692:UYH327692 VIC327692:VID327692 VRY327692:VRZ327692 WBU327692:WBV327692 WLQ327692:WLR327692 WVM327692:WVN327692 G393228:H393228 JA393228:JB393228 SW393228:SX393228 ACS393228:ACT393228 AMO393228:AMP393228 AWK393228:AWL393228 BGG393228:BGH393228 BQC393228:BQD393228 BZY393228:BZZ393228 CJU393228:CJV393228 CTQ393228:CTR393228 DDM393228:DDN393228 DNI393228:DNJ393228 DXE393228:DXF393228 EHA393228:EHB393228 EQW393228:EQX393228 FAS393228:FAT393228 FKO393228:FKP393228 FUK393228:FUL393228 GEG393228:GEH393228 GOC393228:GOD393228 GXY393228:GXZ393228 HHU393228:HHV393228 HRQ393228:HRR393228 IBM393228:IBN393228 ILI393228:ILJ393228 IVE393228:IVF393228 JFA393228:JFB393228 JOW393228:JOX393228 JYS393228:JYT393228 KIO393228:KIP393228 KSK393228:KSL393228 LCG393228:LCH393228 LMC393228:LMD393228 LVY393228:LVZ393228 MFU393228:MFV393228 MPQ393228:MPR393228 MZM393228:MZN393228 NJI393228:NJJ393228 NTE393228:NTF393228 ODA393228:ODB393228 OMW393228:OMX393228 OWS393228:OWT393228 PGO393228:PGP393228 PQK393228:PQL393228 QAG393228:QAH393228 QKC393228:QKD393228 QTY393228:QTZ393228 RDU393228:RDV393228 RNQ393228:RNR393228 RXM393228:RXN393228 SHI393228:SHJ393228 SRE393228:SRF393228 TBA393228:TBB393228 TKW393228:TKX393228 TUS393228:TUT393228 UEO393228:UEP393228 UOK393228:UOL393228 UYG393228:UYH393228 VIC393228:VID393228 VRY393228:VRZ393228 WBU393228:WBV393228 WLQ393228:WLR393228 WVM393228:WVN393228 G458764:H458764 JA458764:JB458764 SW458764:SX458764 ACS458764:ACT458764 AMO458764:AMP458764 AWK458764:AWL458764 BGG458764:BGH458764 BQC458764:BQD458764 BZY458764:BZZ458764 CJU458764:CJV458764 CTQ458764:CTR458764 DDM458764:DDN458764 DNI458764:DNJ458764 DXE458764:DXF458764 EHA458764:EHB458764 EQW458764:EQX458764 FAS458764:FAT458764 FKO458764:FKP458764 FUK458764:FUL458764 GEG458764:GEH458764 GOC458764:GOD458764 GXY458764:GXZ458764 HHU458764:HHV458764 HRQ458764:HRR458764 IBM458764:IBN458764 ILI458764:ILJ458764 IVE458764:IVF458764 JFA458764:JFB458764 JOW458764:JOX458764 JYS458764:JYT458764 KIO458764:KIP458764 KSK458764:KSL458764 LCG458764:LCH458764 LMC458764:LMD458764 LVY458764:LVZ458764 MFU458764:MFV458764 MPQ458764:MPR458764 MZM458764:MZN458764 NJI458764:NJJ458764 NTE458764:NTF458764 ODA458764:ODB458764 OMW458764:OMX458764 OWS458764:OWT458764 PGO458764:PGP458764 PQK458764:PQL458764 QAG458764:QAH458764 QKC458764:QKD458764 QTY458764:QTZ458764 RDU458764:RDV458764 RNQ458764:RNR458764 RXM458764:RXN458764 SHI458764:SHJ458764 SRE458764:SRF458764 TBA458764:TBB458764 TKW458764:TKX458764 TUS458764:TUT458764 UEO458764:UEP458764 UOK458764:UOL458764 UYG458764:UYH458764 VIC458764:VID458764 VRY458764:VRZ458764 WBU458764:WBV458764 WLQ458764:WLR458764 WVM458764:WVN458764 G524300:H524300 JA524300:JB524300 SW524300:SX524300 ACS524300:ACT524300 AMO524300:AMP524300 AWK524300:AWL524300 BGG524300:BGH524300 BQC524300:BQD524300 BZY524300:BZZ524300 CJU524300:CJV524300 CTQ524300:CTR524300 DDM524300:DDN524300 DNI524300:DNJ524300 DXE524300:DXF524300 EHA524300:EHB524300 EQW524300:EQX524300 FAS524300:FAT524300 FKO524300:FKP524300 FUK524300:FUL524300 GEG524300:GEH524300 GOC524300:GOD524300 GXY524300:GXZ524300 HHU524300:HHV524300 HRQ524300:HRR524300 IBM524300:IBN524300 ILI524300:ILJ524300 IVE524300:IVF524300 JFA524300:JFB524300 JOW524300:JOX524300 JYS524300:JYT524300 KIO524300:KIP524300 KSK524300:KSL524300 LCG524300:LCH524300 LMC524300:LMD524300 LVY524300:LVZ524300 MFU524300:MFV524300 MPQ524300:MPR524300 MZM524300:MZN524300 NJI524300:NJJ524300 NTE524300:NTF524300 ODA524300:ODB524300 OMW524300:OMX524300 OWS524300:OWT524300 PGO524300:PGP524300 PQK524300:PQL524300 QAG524300:QAH524300 QKC524300:QKD524300 QTY524300:QTZ524300 RDU524300:RDV524300 RNQ524300:RNR524300 RXM524300:RXN524300 SHI524300:SHJ524300 SRE524300:SRF524300 TBA524300:TBB524300 TKW524300:TKX524300 TUS524300:TUT524300 UEO524300:UEP524300 UOK524300:UOL524300 UYG524300:UYH524300 VIC524300:VID524300 VRY524300:VRZ524300 WBU524300:WBV524300 WLQ524300:WLR524300 WVM524300:WVN524300 G589836:H589836 JA589836:JB589836 SW589836:SX589836 ACS589836:ACT589836 AMO589836:AMP589836 AWK589836:AWL589836 BGG589836:BGH589836 BQC589836:BQD589836 BZY589836:BZZ589836 CJU589836:CJV589836 CTQ589836:CTR589836 DDM589836:DDN589836 DNI589836:DNJ589836 DXE589836:DXF589836 EHA589836:EHB589836 EQW589836:EQX589836 FAS589836:FAT589836 FKO589836:FKP589836 FUK589836:FUL589836 GEG589836:GEH589836 GOC589836:GOD589836 GXY589836:GXZ589836 HHU589836:HHV589836 HRQ589836:HRR589836 IBM589836:IBN589836 ILI589836:ILJ589836 IVE589836:IVF589836 JFA589836:JFB589836 JOW589836:JOX589836 JYS589836:JYT589836 KIO589836:KIP589836 KSK589836:KSL589836 LCG589836:LCH589836 LMC589836:LMD589836 LVY589836:LVZ589836 MFU589836:MFV589836 MPQ589836:MPR589836 MZM589836:MZN589836 NJI589836:NJJ589836 NTE589836:NTF589836 ODA589836:ODB589836 OMW589836:OMX589836 OWS589836:OWT589836 PGO589836:PGP589836 PQK589836:PQL589836 QAG589836:QAH589836 QKC589836:QKD589836 QTY589836:QTZ589836 RDU589836:RDV589836 RNQ589836:RNR589836 RXM589836:RXN589836 SHI589836:SHJ589836 SRE589836:SRF589836 TBA589836:TBB589836 TKW589836:TKX589836 TUS589836:TUT589836 UEO589836:UEP589836 UOK589836:UOL589836 UYG589836:UYH589836 VIC589836:VID589836 VRY589836:VRZ589836 WBU589836:WBV589836 WLQ589836:WLR589836 WVM589836:WVN589836 G655372:H655372 JA655372:JB655372 SW655372:SX655372 ACS655372:ACT655372 AMO655372:AMP655372 AWK655372:AWL655372 BGG655372:BGH655372 BQC655372:BQD655372 BZY655372:BZZ655372 CJU655372:CJV655372 CTQ655372:CTR655372 DDM655372:DDN655372 DNI655372:DNJ655372 DXE655372:DXF655372 EHA655372:EHB655372 EQW655372:EQX655372 FAS655372:FAT655372 FKO655372:FKP655372 FUK655372:FUL655372 GEG655372:GEH655372 GOC655372:GOD655372 GXY655372:GXZ655372 HHU655372:HHV655372 HRQ655372:HRR655372 IBM655372:IBN655372 ILI655372:ILJ655372 IVE655372:IVF655372 JFA655372:JFB655372 JOW655372:JOX655372 JYS655372:JYT655372 KIO655372:KIP655372 KSK655372:KSL655372 LCG655372:LCH655372 LMC655372:LMD655372 LVY655372:LVZ655372 MFU655372:MFV655372 MPQ655372:MPR655372 MZM655372:MZN655372 NJI655372:NJJ655372 NTE655372:NTF655372 ODA655372:ODB655372 OMW655372:OMX655372 OWS655372:OWT655372 PGO655372:PGP655372 PQK655372:PQL655372 QAG655372:QAH655372 QKC655372:QKD655372 QTY655372:QTZ655372 RDU655372:RDV655372 RNQ655372:RNR655372 RXM655372:RXN655372 SHI655372:SHJ655372 SRE655372:SRF655372 TBA655372:TBB655372 TKW655372:TKX655372 TUS655372:TUT655372 UEO655372:UEP655372 UOK655372:UOL655372 UYG655372:UYH655372 VIC655372:VID655372 VRY655372:VRZ655372 WBU655372:WBV655372 WLQ655372:WLR655372 WVM655372:WVN655372 G720908:H720908 JA720908:JB720908 SW720908:SX720908 ACS720908:ACT720908 AMO720908:AMP720908 AWK720908:AWL720908 BGG720908:BGH720908 BQC720908:BQD720908 BZY720908:BZZ720908 CJU720908:CJV720908 CTQ720908:CTR720908 DDM720908:DDN720908 DNI720908:DNJ720908 DXE720908:DXF720908 EHA720908:EHB720908 EQW720908:EQX720908 FAS720908:FAT720908 FKO720908:FKP720908 FUK720908:FUL720908 GEG720908:GEH720908 GOC720908:GOD720908 GXY720908:GXZ720908 HHU720908:HHV720908 HRQ720908:HRR720908 IBM720908:IBN720908 ILI720908:ILJ720908 IVE720908:IVF720908 JFA720908:JFB720908 JOW720908:JOX720908 JYS720908:JYT720908 KIO720908:KIP720908 KSK720908:KSL720908 LCG720908:LCH720908 LMC720908:LMD720908 LVY720908:LVZ720908 MFU720908:MFV720908 MPQ720908:MPR720908 MZM720908:MZN720908 NJI720908:NJJ720908 NTE720908:NTF720908 ODA720908:ODB720908 OMW720908:OMX720908 OWS720908:OWT720908 PGO720908:PGP720908 PQK720908:PQL720908 QAG720908:QAH720908 QKC720908:QKD720908 QTY720908:QTZ720908 RDU720908:RDV720908 RNQ720908:RNR720908 RXM720908:RXN720908 SHI720908:SHJ720908 SRE720908:SRF720908 TBA720908:TBB720908 TKW720908:TKX720908 TUS720908:TUT720908 UEO720908:UEP720908 UOK720908:UOL720908 UYG720908:UYH720908 VIC720908:VID720908 VRY720908:VRZ720908 WBU720908:WBV720908 WLQ720908:WLR720908 WVM720908:WVN720908 G786444:H786444 JA786444:JB786444 SW786444:SX786444 ACS786444:ACT786444 AMO786444:AMP786444 AWK786444:AWL786444 BGG786444:BGH786444 BQC786444:BQD786444 BZY786444:BZZ786444 CJU786444:CJV786444 CTQ786444:CTR786444 DDM786444:DDN786444 DNI786444:DNJ786444 DXE786444:DXF786444 EHA786444:EHB786444 EQW786444:EQX786444 FAS786444:FAT786444 FKO786444:FKP786444 FUK786444:FUL786444 GEG786444:GEH786444 GOC786444:GOD786444 GXY786444:GXZ786444 HHU786444:HHV786444 HRQ786444:HRR786444 IBM786444:IBN786444 ILI786444:ILJ786444 IVE786444:IVF786444 JFA786444:JFB786444 JOW786444:JOX786444 JYS786444:JYT786444 KIO786444:KIP786444 KSK786444:KSL786444 LCG786444:LCH786444 LMC786444:LMD786444 LVY786444:LVZ786444 MFU786444:MFV786444 MPQ786444:MPR786444 MZM786444:MZN786444 NJI786444:NJJ786444 NTE786444:NTF786444 ODA786444:ODB786444 OMW786444:OMX786444 OWS786444:OWT786444 PGO786444:PGP786444 PQK786444:PQL786444 QAG786444:QAH786444 QKC786444:QKD786444 QTY786444:QTZ786444 RDU786444:RDV786444 RNQ786444:RNR786444 RXM786444:RXN786444 SHI786444:SHJ786444 SRE786444:SRF786444 TBA786444:TBB786444 TKW786444:TKX786444 TUS786444:TUT786444 UEO786444:UEP786444 UOK786444:UOL786444 UYG786444:UYH786444 VIC786444:VID786444 VRY786444:VRZ786444 WBU786444:WBV786444 WLQ786444:WLR786444 WVM786444:WVN786444 G851980:H851980 JA851980:JB851980 SW851980:SX851980 ACS851980:ACT851980 AMO851980:AMP851980 AWK851980:AWL851980 BGG851980:BGH851980 BQC851980:BQD851980 BZY851980:BZZ851980 CJU851980:CJV851980 CTQ851980:CTR851980 DDM851980:DDN851980 DNI851980:DNJ851980 DXE851980:DXF851980 EHA851980:EHB851980 EQW851980:EQX851980 FAS851980:FAT851980 FKO851980:FKP851980 FUK851980:FUL851980 GEG851980:GEH851980 GOC851980:GOD851980 GXY851980:GXZ851980 HHU851980:HHV851980 HRQ851980:HRR851980 IBM851980:IBN851980 ILI851980:ILJ851980 IVE851980:IVF851980 JFA851980:JFB851980 JOW851980:JOX851980 JYS851980:JYT851980 KIO851980:KIP851980 KSK851980:KSL851980 LCG851980:LCH851980 LMC851980:LMD851980 LVY851980:LVZ851980 MFU851980:MFV851980 MPQ851980:MPR851980 MZM851980:MZN851980 NJI851980:NJJ851980 NTE851980:NTF851980 ODA851980:ODB851980 OMW851980:OMX851980 OWS851980:OWT851980 PGO851980:PGP851980 PQK851980:PQL851980 QAG851980:QAH851980 QKC851980:QKD851980 QTY851980:QTZ851980 RDU851980:RDV851980 RNQ851980:RNR851980 RXM851980:RXN851980 SHI851980:SHJ851980 SRE851980:SRF851980 TBA851980:TBB851980 TKW851980:TKX851980 TUS851980:TUT851980 UEO851980:UEP851980 UOK851980:UOL851980 UYG851980:UYH851980 VIC851980:VID851980 VRY851980:VRZ851980 WBU851980:WBV851980 WLQ851980:WLR851980 WVM851980:WVN851980 G917516:H917516 JA917516:JB917516 SW917516:SX917516 ACS917516:ACT917516 AMO917516:AMP917516 AWK917516:AWL917516 BGG917516:BGH917516 BQC917516:BQD917516 BZY917516:BZZ917516 CJU917516:CJV917516 CTQ917516:CTR917516 DDM917516:DDN917516 DNI917516:DNJ917516 DXE917516:DXF917516 EHA917516:EHB917516 EQW917516:EQX917516 FAS917516:FAT917516 FKO917516:FKP917516 FUK917516:FUL917516 GEG917516:GEH917516 GOC917516:GOD917516 GXY917516:GXZ917516 HHU917516:HHV917516 HRQ917516:HRR917516 IBM917516:IBN917516 ILI917516:ILJ917516 IVE917516:IVF917516 JFA917516:JFB917516 JOW917516:JOX917516 JYS917516:JYT917516 KIO917516:KIP917516 KSK917516:KSL917516 LCG917516:LCH917516 LMC917516:LMD917516 LVY917516:LVZ917516 MFU917516:MFV917516 MPQ917516:MPR917516 MZM917516:MZN917516 NJI917516:NJJ917516 NTE917516:NTF917516 ODA917516:ODB917516 OMW917516:OMX917516 OWS917516:OWT917516 PGO917516:PGP917516 PQK917516:PQL917516 QAG917516:QAH917516 QKC917516:QKD917516 QTY917516:QTZ917516 RDU917516:RDV917516 RNQ917516:RNR917516 RXM917516:RXN917516 SHI917516:SHJ917516 SRE917516:SRF917516 TBA917516:TBB917516 TKW917516:TKX917516 TUS917516:TUT917516 UEO917516:UEP917516 UOK917516:UOL917516 UYG917516:UYH917516 VIC917516:VID917516 VRY917516:VRZ917516 WBU917516:WBV917516 WLQ917516:WLR917516 WVM917516:WVN917516 G983052:H983052 JA983052:JB983052 SW983052:SX983052 ACS983052:ACT983052 AMO983052:AMP983052 AWK983052:AWL983052 BGG983052:BGH983052 BQC983052:BQD983052 BZY983052:BZZ983052 CJU983052:CJV983052 CTQ983052:CTR983052 DDM983052:DDN983052 DNI983052:DNJ983052 DXE983052:DXF983052 EHA983052:EHB983052 EQW983052:EQX983052 FAS983052:FAT983052 FKO983052:FKP983052 FUK983052:FUL983052 GEG983052:GEH983052 GOC983052:GOD983052 GXY983052:GXZ983052 HHU983052:HHV983052 HRQ983052:HRR983052 IBM983052:IBN983052 ILI983052:ILJ983052 IVE983052:IVF983052 JFA983052:JFB983052 JOW983052:JOX983052 JYS983052:JYT983052 KIO983052:KIP983052 KSK983052:KSL983052 LCG983052:LCH983052 LMC983052:LMD983052 LVY983052:LVZ983052 MFU983052:MFV983052 MPQ983052:MPR983052 MZM983052:MZN983052 NJI983052:NJJ983052 NTE983052:NTF983052 ODA983052:ODB983052 OMW983052:OMX983052 OWS983052:OWT983052 PGO983052:PGP983052 PQK983052:PQL983052 QAG983052:QAH983052 QKC983052:QKD983052 QTY983052:QTZ983052 RDU983052:RDV983052 RNQ983052:RNR983052 RXM983052:RXN983052 SHI983052:SHJ983052 SRE983052:SRF983052 TBA983052:TBB983052 TKW983052:TKX983052 TUS983052:TUT983052 UEO983052:UEP983052 UOK983052:UOL983052 UYG983052:UYH983052 VIC983052:VID983052 VRY983052:VRZ983052 WBU983052:WBV983052 WLQ983052:WLR983052 WVM983052:WVN983052" xr:uid="{82ECA904-4671-46BC-A239-0995BC3A98D9}">
      <formula1>$P$19:$AA$19</formula1>
    </dataValidation>
  </dataValidations>
  <pageMargins left="0.7" right="0.7" top="0.75" bottom="0.75" header="0.3" footer="0.3"/>
  <pageSetup paperSize="9" orientation="portrait" r:id="rId1"/>
  <ignoredErrors>
    <ignoredError sqref="D9 D29 E12"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j 1 G d W p 4 e N U i k A A A A 9 g A A A B I A H A B D b 2 5 m a W c v U G F j a 2 F n Z S 5 4 b W w g o h g A K K A U A A A A A A A A A A A A A A A A A A A A A A A A A A A A h Y 9 N C s I w G E S v U r J v / h S R 8 j V d i D s L Q k H c h h j b Y J t K k 5 r e z Y V H 8 g p W t O r O 5 b x 5 i 5 n 7 9 Q b Z 0 N T R R X f O t D Z F D F M U a a v a g 7 F l i n p / j J c o E 7 C V 6 i R L H Y 2 y d c n g D i m q v D 8 n h I Q Q c J j h t i s J p 5 S R f b 4 p V K U b i T 6 y + S / H x j o v r d J I w O 4 1 R n D M 5 g w v K M c U y A Q h N / Y r 8 H H v s / 2 B s O p r 3 3 d a a B e v C y B T B P L + I B 5 Q S w M E F A A C A A g A j 1 G d 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9 R n V o o i k e 4 D g A A A B E A A A A T A B w A R m 9 y b X V s Y X M v U 2 V j d G l v b j E u b S C i G A A o o B Q A A A A A A A A A A A A A A A A A A A A A A A A A A A A r T k 0 u y c z P U w i G 0 I b W A F B L A Q I t A B Q A A g A I A I 9 R n V q e H j V I p A A A A P Y A A A A S A A A A A A A A A A A A A A A A A A A A A A B D b 2 5 m a W c v U G F j a 2 F n Z S 5 4 b W x Q S w E C L Q A U A A I A C A C P U Z 1 a D 8 r p q 6 Q A A A D p A A A A E w A A A A A A A A A A A A A A A A D w A A A A W 0 N v b n R l b n R f V H l w Z X N d L n h t b F B L A Q I t A B Q A A g A I A I 9 R n V o 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q C o m h t a x 0 T I s u U Z U 7 5 g V 8 A A A A A A I A A A A A A A N m A A D A A A A A E A A A A F W W 5 O z 5 L / c b N + M S F f w L E g M A A A A A B I A A A K A A A A A Q A A A A s 7 S 2 5 4 F v U H Z w 2 R n v N x p e / 1 A A A A B Z 6 y Z O 6 R H e K 9 B z a S Z z l 6 g j j 7 s N H s e g W h X 8 z r K W b Q + H c O Q b N C n J Z + r O O N L z o B E X w 1 S N V y C Y e 7 d J G 2 o t 8 v e 1 + e P + 3 e b K l z a M / k + b x 9 E H 0 H 7 v J x Q A A A D K N 6 K U a 0 E h / O o s S 3 v W n M d 0 j x S q p Q = = < / D a t a M a s h u p > 
</file>

<file path=customXml/itemProps1.xml><?xml version="1.0" encoding="utf-8"?>
<ds:datastoreItem xmlns:ds="http://schemas.openxmlformats.org/officeDocument/2006/customXml" ds:itemID="{D8F56568-B844-4E31-9DA4-9F378A62B6E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Cálculo factor </vt:lpstr>
      <vt:lpstr>Cálculo de superficie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Valentina VM. Mulchi</dc:creator>
  <cp:lastModifiedBy>Valentina VM. Mulchi</cp:lastModifiedBy>
  <dcterms:created xsi:type="dcterms:W3CDTF">2025-04-22T20:28:12Z</dcterms:created>
  <dcterms:modified xsi:type="dcterms:W3CDTF">2025-05-08T15:11:37Z</dcterms:modified>
</cp:coreProperties>
</file>